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403" activeTab="1"/>
  </bookViews>
  <sheets>
    <sheet name="M13 Joukkue" sheetId="1" r:id="rId1"/>
    <sheet name="M15 Joukkue" sheetId="2" r:id="rId2"/>
    <sheet name="N13 Joukkue" sheetId="3" r:id="rId3"/>
    <sheet name="N13 Poolit" sheetId="4" r:id="rId4"/>
    <sheet name="N13 jatko" sheetId="5" r:id="rId5"/>
    <sheet name="N13 Consolation" sheetId="6" r:id="rId6"/>
  </sheets>
  <definedNames/>
  <calcPr fullCalcOnLoad="1"/>
</workbook>
</file>

<file path=xl/sharedStrings.xml><?xml version="1.0" encoding="utf-8"?>
<sst xmlns="http://schemas.openxmlformats.org/spreadsheetml/2006/main" count="1417" uniqueCount="234">
  <si>
    <t>Peli 13-1</t>
  </si>
  <si>
    <t>KILPAILU</t>
  </si>
  <si>
    <t>junnu sm</t>
  </si>
  <si>
    <t>Suomen Pöytätennisliitto - SPTL</t>
  </si>
  <si>
    <t>JÄRJESTÄJÄ</t>
  </si>
  <si>
    <t>sptl</t>
  </si>
  <si>
    <t>JOUKKUEOTTELUN PÖYTÄKIRJA</t>
  </si>
  <si>
    <t>LUOKKA</t>
  </si>
  <si>
    <t>mj-13 joukkue</t>
  </si>
  <si>
    <t>3-pelaajan joukkueille</t>
  </si>
  <si>
    <t>Päivämäärä</t>
  </si>
  <si>
    <t>Klo</t>
  </si>
  <si>
    <t>Täytä joukkuenimi ja pelaajanimet kokonaan</t>
  </si>
  <si>
    <t>Koti</t>
  </si>
  <si>
    <t>TIP-70</t>
  </si>
  <si>
    <t>Vieras</t>
  </si>
  <si>
    <t>MBF 2</t>
  </si>
  <si>
    <t>A</t>
  </si>
  <si>
    <t>Emil Pyykkö</t>
  </si>
  <si>
    <t>X</t>
  </si>
  <si>
    <t>Juha Kokko</t>
  </si>
  <si>
    <t>B</t>
  </si>
  <si>
    <t>Daniel Tran</t>
  </si>
  <si>
    <t>Y</t>
  </si>
  <si>
    <t>Valtteri Seriö</t>
  </si>
  <si>
    <t>C</t>
  </si>
  <si>
    <t>Sam Khosravi</t>
  </si>
  <si>
    <t>Z</t>
  </si>
  <si>
    <t>Arthur Schoultz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</si>
  <si>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</si>
  <si>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</si>
  <si>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</si>
  <si>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</si>
  <si>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</si>
  <si>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</si>
  <si>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</si>
  <si>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</si>
  <si>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</si>
  <si>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</si>
  <si>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</si>
  <si>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</si>
  <si>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C-Z</t>
  </si>
  <si>
    <t>B-X</t>
  </si>
  <si>
    <t>A-Z</t>
  </si>
  <si>
    <t>C-Y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</si>
  <si>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</si>
  <si>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</si>
  <si>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</si>
  <si>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</si>
  <si>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</si>
  <si>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</si>
  <si>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</si>
  <si>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</si>
  <si>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</si>
  <si>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Joukkueottelu_3_pelaajaa.xls  ( Asko Kilpi )</t>
  </si>
  <si>
    <t>Peli 13-2</t>
  </si>
  <si>
    <t>PT Espoo 1</t>
  </si>
  <si>
    <t>TuPy</t>
  </si>
  <si>
    <t>Aleksi Räsänen</t>
  </si>
  <si>
    <t>Paavo Collanus</t>
  </si>
  <si>
    <t>Arttu Pihkala</t>
  </si>
  <si>
    <t>Joni Rahikainen</t>
  </si>
  <si>
    <t>Eelis Heikkilä</t>
  </si>
  <si>
    <t>Peli 13-3</t>
  </si>
  <si>
    <t>PT-75</t>
  </si>
  <si>
    <t>Por-83</t>
  </si>
  <si>
    <t>Juuso Taavela</t>
  </si>
  <si>
    <t>Paul Jokinen</t>
  </si>
  <si>
    <t>Hugo Vuori</t>
  </si>
  <si>
    <t>Aleksi Laine</t>
  </si>
  <si>
    <t>Peli 13-4</t>
  </si>
  <si>
    <t>Nu-Se</t>
  </si>
  <si>
    <t>Joonas Kylliö</t>
  </si>
  <si>
    <t>Teemu Säppi</t>
  </si>
  <si>
    <t>Niilo Räty</t>
  </si>
  <si>
    <t>Santeri Korhonen</t>
  </si>
  <si>
    <t>Peli 13-5</t>
  </si>
  <si>
    <t>Consolation</t>
  </si>
  <si>
    <t>Juho Kokko</t>
  </si>
  <si>
    <t>Peli 13-6 – Semifinaali</t>
  </si>
  <si>
    <t>PT Espoo</t>
  </si>
  <si>
    <t>Sam Li</t>
  </si>
  <si>
    <t>WO</t>
  </si>
  <si>
    <t>Peli 13-7 – Semifinaali</t>
  </si>
  <si>
    <t>MBF</t>
  </si>
  <si>
    <t>Leonardo Cabrera</t>
  </si>
  <si>
    <t>Noah Steif</t>
  </si>
  <si>
    <t>Leo Kettula</t>
  </si>
  <si>
    <t>Peli 13-8 – Finaali</t>
  </si>
  <si>
    <t>Makrot</t>
  </si>
  <si>
    <t>Ctrl-q liimaa ilman muotoilua</t>
  </si>
  <si>
    <t>mj-15 joukkue</t>
  </si>
  <si>
    <t>Ctrl-d tyhjentää keltaiset alueet</t>
  </si>
  <si>
    <t>Joonatan Khosravi</t>
  </si>
  <si>
    <t>Pablo Tikkanen</t>
  </si>
  <si>
    <t>Daniel Nquen</t>
  </si>
  <si>
    <t>Jarno Linnainmaa</t>
  </si>
  <si>
    <t>Daniel Sovala</t>
  </si>
  <si>
    <t>Peli 2</t>
  </si>
  <si>
    <t>TIP-70 2</t>
  </si>
  <si>
    <t>PT Espoo 2</t>
  </si>
  <si>
    <t>Joonsa Kylliö</t>
  </si>
  <si>
    <t>Jussi Hakala</t>
  </si>
  <si>
    <t>Arttu Pöri</t>
  </si>
  <si>
    <t>Siang Vanuy</t>
  </si>
  <si>
    <t>Caspar Goldman</t>
  </si>
  <si>
    <t>Peli 3</t>
  </si>
  <si>
    <t>PT 75</t>
  </si>
  <si>
    <t>Elmeri Tyrväinen</t>
  </si>
  <si>
    <t>Peli 4</t>
  </si>
  <si>
    <t>KoKa</t>
  </si>
  <si>
    <t>Esa Kanasuo</t>
  </si>
  <si>
    <t>Alex Naumi</t>
  </si>
  <si>
    <t>Miro Seitz</t>
  </si>
  <si>
    <t>-0</t>
  </si>
  <si>
    <t>Peli 5</t>
  </si>
  <si>
    <t>Veeti Valasti</t>
  </si>
  <si>
    <t>Peli 6</t>
  </si>
  <si>
    <t>MBF 1</t>
  </si>
  <si>
    <t>Rolands Jansons</t>
  </si>
  <si>
    <t>Matias Ojala</t>
  </si>
  <si>
    <t>Benjamin Brinaru</t>
  </si>
  <si>
    <t>Nooh Steif</t>
  </si>
  <si>
    <t>Peli 7</t>
  </si>
  <si>
    <t>Peli 8</t>
  </si>
  <si>
    <t>TIP-70 1</t>
  </si>
  <si>
    <t>OPT-86</t>
  </si>
  <si>
    <t>Juhana Tuuttila</t>
  </si>
  <si>
    <t>Juho Niemitalo</t>
  </si>
  <si>
    <t>Pedram Moradabassi</t>
  </si>
  <si>
    <t>Peli 9</t>
  </si>
  <si>
    <t>Juuso Talvela</t>
  </si>
  <si>
    <t>Peli 10</t>
  </si>
  <si>
    <t>Mika Pulkkinen</t>
  </si>
  <si>
    <t>Rolands Janssons</t>
  </si>
  <si>
    <t>Peli 11</t>
  </si>
  <si>
    <t>Peli 12</t>
  </si>
  <si>
    <t>Finaali</t>
  </si>
  <si>
    <t>Peli N13-1</t>
  </si>
  <si>
    <t>Suomen Pöytätennisliitto</t>
  </si>
  <si>
    <t>juniori SM</t>
  </si>
  <si>
    <t>Joukkuepöytäkirja</t>
  </si>
  <si>
    <t>2-pelaajan joukkueille</t>
  </si>
  <si>
    <t>NJ-13 joukkue</t>
  </si>
  <si>
    <t>PÄIVÄ</t>
  </si>
  <si>
    <t xml:space="preserve"> klo</t>
  </si>
  <si>
    <t>Joukkue ja pelaajanimet kokonaan</t>
  </si>
  <si>
    <t>PT-Espoo</t>
  </si>
  <si>
    <t>Sinishin Alisa</t>
  </si>
  <si>
    <t>Ella Kellow</t>
  </si>
  <si>
    <t>Hyppönen Päivi</t>
  </si>
  <si>
    <t>Kaarina Saarialho</t>
  </si>
  <si>
    <t>Nelinpelin pelaajat</t>
  </si>
  <si>
    <t>Vain erien jäännöspisteet (-0 vaatii eteen tekstimuotoilupilkun ')</t>
  </si>
  <si>
    <t>OTTELUT</t>
  </si>
  <si>
    <t>Nelinp</t>
  </si>
  <si>
    <t>Joukkueottelu_2_pelaajaa.xls / 17.3.2011 / Asko Kilpi</t>
  </si>
  <si>
    <t>13- ja 15v SM</t>
  </si>
  <si>
    <t>N13</t>
  </si>
  <si>
    <t>Klo 00.00</t>
  </si>
  <si>
    <t>RN</t>
  </si>
  <si>
    <t>Pooli A</t>
  </si>
  <si>
    <t>Seura</t>
  </si>
  <si>
    <t>Voitot</t>
  </si>
  <si>
    <t>Pisteet</t>
  </si>
  <si>
    <t>Sija</t>
  </si>
  <si>
    <t>1</t>
  </si>
  <si>
    <t>1511</t>
  </si>
  <si>
    <t>Englund Carina</t>
  </si>
  <si>
    <t>ParPi</t>
  </si>
  <si>
    <t>2</t>
  </si>
  <si>
    <t>1185</t>
  </si>
  <si>
    <t>Titievskaja Aleksandra</t>
  </si>
  <si>
    <t>MPTS-13</t>
  </si>
  <si>
    <t>3</t>
  </si>
  <si>
    <t>777</t>
  </si>
  <si>
    <t>Kellow Ella</t>
  </si>
  <si>
    <t>4</t>
  </si>
  <si>
    <t>1. erä</t>
  </si>
  <si>
    <t>2. erä</t>
  </si>
  <si>
    <t>3. erä</t>
  </si>
  <si>
    <t>4. erä</t>
  </si>
  <si>
    <t>5. erä</t>
  </si>
  <si>
    <t>Ottelu</t>
  </si>
  <si>
    <t>1-3</t>
  </si>
  <si>
    <t>0</t>
  </si>
  <si>
    <t>7</t>
  </si>
  <si>
    <t>3-0</t>
  </si>
  <si>
    <t>2-4</t>
  </si>
  <si>
    <t>1-4</t>
  </si>
  <si>
    <t>2-3</t>
  </si>
  <si>
    <t>5</t>
  </si>
  <si>
    <t>1-2</t>
  </si>
  <si>
    <t>6</t>
  </si>
  <si>
    <t>10</t>
  </si>
  <si>
    <t>-7</t>
  </si>
  <si>
    <t>8</t>
  </si>
  <si>
    <t>3-1</t>
  </si>
  <si>
    <t>3-4</t>
  </si>
  <si>
    <t>Pooli B</t>
  </si>
  <si>
    <t>1306</t>
  </si>
  <si>
    <t>Saarialho Kaarina</t>
  </si>
  <si>
    <t>1043</t>
  </si>
  <si>
    <t>Heljala Anni</t>
  </si>
  <si>
    <t>952</t>
  </si>
  <si>
    <t>Suikkanen Selma</t>
  </si>
  <si>
    <t>IPT-94</t>
  </si>
  <si>
    <t>714</t>
  </si>
  <si>
    <t>-9</t>
  </si>
  <si>
    <t>-13</t>
  </si>
  <si>
    <t>12</t>
  </si>
  <si>
    <t>-8</t>
  </si>
  <si>
    <t>N13 JATKOKAAVIO</t>
  </si>
  <si>
    <t xml:space="preserve">Klo </t>
  </si>
  <si>
    <t>Nimi</t>
  </si>
  <si>
    <t>A1</t>
  </si>
  <si>
    <t>B2</t>
  </si>
  <si>
    <t>6, 8, -6, 5</t>
  </si>
  <si>
    <t>A2</t>
  </si>
  <si>
    <t>5, 9, 8</t>
  </si>
  <si>
    <t>B1</t>
  </si>
  <si>
    <t>N13 consolation</t>
  </si>
  <si>
    <t>10-12</t>
  </si>
  <si>
    <t>11-8</t>
  </si>
  <si>
    <t>6-11</t>
  </si>
  <si>
    <t>5-11</t>
  </si>
  <si>
    <t>11-13</t>
  </si>
  <si>
    <t>0-3</t>
  </si>
  <si>
    <t>7-11</t>
  </si>
  <si>
    <t>11-9</t>
  </si>
  <si>
    <t>11-6</t>
  </si>
  <si>
    <t>3-2</t>
  </si>
  <si>
    <t>RTD</t>
  </si>
  <si>
    <t>wo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</si>
</sst>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0_)"/>
    <numFmt numFmtId="167" formatCode="dd\.mm\.yyyy"/>
    <numFmt numFmtId="168" formatCode="[$-40B]d\.\ mmmm\ yyyy"/>
  </numFmts>
  <fonts count="49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4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 indent="2"/>
      <protection locked="0"/>
    </xf>
    <xf numFmtId="2" fontId="9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25" xfId="0" applyFont="1" applyBorder="1" applyAlignment="1">
      <alignment horizontal="center"/>
    </xf>
    <xf numFmtId="0" fontId="1" fillId="0" borderId="26" xfId="0" applyNumberFormat="1" applyFont="1" applyBorder="1" applyAlignment="1" applyProtection="1">
      <alignment/>
      <protection/>
    </xf>
    <xf numFmtId="166" fontId="1" fillId="33" borderId="25" xfId="0" applyNumberFormat="1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NumberFormat="1" applyFont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1" fillId="0" borderId="30" xfId="0" applyNumberFormat="1" applyFont="1" applyBorder="1" applyAlignment="1" applyProtection="1">
      <alignment/>
      <protection/>
    </xf>
    <xf numFmtId="166" fontId="1" fillId="33" borderId="21" xfId="0" applyNumberFormat="1" applyFont="1" applyFill="1" applyBorder="1" applyAlignment="1" applyProtection="1">
      <alignment horizontal="center"/>
      <protection locked="0"/>
    </xf>
    <xf numFmtId="166" fontId="1" fillId="33" borderId="22" xfId="0" applyNumberFormat="1" applyFont="1" applyFill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NumberFormat="1" applyFont="1" applyBorder="1" applyAlignment="1">
      <alignment horizontal="center"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9" fillId="0" borderId="21" xfId="0" applyFont="1" applyBorder="1" applyAlignment="1">
      <alignment horizontal="center"/>
    </xf>
    <xf numFmtId="0" fontId="1" fillId="0" borderId="34" xfId="0" applyNumberFormat="1" applyFont="1" applyBorder="1" applyAlignment="1" applyProtection="1">
      <alignment/>
      <protection/>
    </xf>
    <xf numFmtId="166" fontId="1" fillId="33" borderId="35" xfId="0" applyNumberFormat="1" applyFont="1" applyFill="1" applyBorder="1" applyAlignment="1" applyProtection="1">
      <alignment horizontal="center"/>
      <protection locked="0"/>
    </xf>
    <xf numFmtId="0" fontId="1" fillId="0" borderId="36" xfId="0" applyNumberFormat="1" applyFont="1" applyBorder="1" applyAlignment="1">
      <alignment horizontal="center"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9" fillId="0" borderId="38" xfId="0" applyFont="1" applyBorder="1" applyAlignment="1">
      <alignment horizontal="center"/>
    </xf>
    <xf numFmtId="0" fontId="1" fillId="0" borderId="39" xfId="0" applyNumberFormat="1" applyFont="1" applyBorder="1" applyAlignment="1" applyProtection="1">
      <alignment/>
      <protection/>
    </xf>
    <xf numFmtId="166" fontId="1" fillId="33" borderId="38" xfId="0" applyNumberFormat="1" applyFont="1" applyFill="1" applyBorder="1" applyAlignment="1" applyProtection="1">
      <alignment horizontal="center"/>
      <protection locked="0"/>
    </xf>
    <xf numFmtId="166" fontId="1" fillId="33" borderId="40" xfId="0" applyNumberFormat="1" applyFont="1" applyFill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center"/>
    </xf>
    <xf numFmtId="0" fontId="1" fillId="0" borderId="41" xfId="0" applyNumberFormat="1" applyFont="1" applyBorder="1" applyAlignment="1" applyProtection="1">
      <alignment/>
      <protection/>
    </xf>
    <xf numFmtId="166" fontId="1" fillId="33" borderId="17" xfId="0" applyNumberFormat="1" applyFont="1" applyFill="1" applyBorder="1" applyAlignment="1" applyProtection="1">
      <alignment horizontal="center"/>
      <protection locked="0"/>
    </xf>
    <xf numFmtId="166" fontId="1" fillId="33" borderId="42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NumberFormat="1" applyFont="1" applyBorder="1" applyAlignment="1">
      <alignment horizontal="center"/>
    </xf>
    <xf numFmtId="0" fontId="5" fillId="0" borderId="45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9" fillId="0" borderId="46" xfId="0" applyFont="1" applyBorder="1" applyAlignment="1">
      <alignment horizontal="center"/>
    </xf>
    <xf numFmtId="0" fontId="1" fillId="0" borderId="14" xfId="0" applyNumberFormat="1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166" fontId="1" fillId="33" borderId="46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/>
    </xf>
    <xf numFmtId="0" fontId="1" fillId="0" borderId="49" xfId="0" applyNumberFormat="1" applyFont="1" applyBorder="1" applyAlignment="1">
      <alignment horizontal="center"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3" fillId="34" borderId="52" xfId="0" applyFont="1" applyFill="1" applyBorder="1" applyAlignment="1" applyProtection="1">
      <alignment horizontal="center"/>
      <protection/>
    </xf>
    <xf numFmtId="0" fontId="3" fillId="34" borderId="53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 applyProtection="1">
      <alignment/>
      <protection locked="0"/>
    </xf>
    <xf numFmtId="0" fontId="12" fillId="0" borderId="56" xfId="0" applyFont="1" applyFill="1" applyBorder="1" applyAlignment="1" applyProtection="1">
      <alignment horizontal="left" vertical="center" indent="2"/>
      <protection locked="0"/>
    </xf>
    <xf numFmtId="0" fontId="12" fillId="0" borderId="57" xfId="0" applyFont="1" applyFill="1" applyBorder="1" applyAlignment="1" applyProtection="1">
      <alignment horizontal="left" vertical="center" indent="2"/>
      <protection locked="0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8" xfId="0" applyBorder="1" applyAlignment="1">
      <alignment/>
    </xf>
    <xf numFmtId="0" fontId="3" fillId="0" borderId="34" xfId="0" applyFont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59" xfId="0" applyBorder="1" applyAlignment="1">
      <alignment/>
    </xf>
    <xf numFmtId="0" fontId="4" fillId="0" borderId="20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/>
      <protection locked="0"/>
    </xf>
    <xf numFmtId="0" fontId="0" fillId="0" borderId="60" xfId="0" applyBorder="1" applyAlignment="1">
      <alignment/>
    </xf>
    <xf numFmtId="2" fontId="1" fillId="0" borderId="22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 applyProtection="1">
      <alignment horizontal="left" vertical="center" indent="2"/>
      <protection locked="0"/>
    </xf>
    <xf numFmtId="0" fontId="1" fillId="0" borderId="22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/>
    </xf>
    <xf numFmtId="0" fontId="1" fillId="0" borderId="5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6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4" fillId="0" borderId="30" xfId="0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/>
      <protection/>
    </xf>
    <xf numFmtId="0" fontId="4" fillId="0" borderId="51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 horizontal="center"/>
      <protection/>
    </xf>
    <xf numFmtId="0" fontId="1" fillId="0" borderId="61" xfId="0" applyNumberFormat="1" applyFont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>
      <alignment horizontal="center"/>
    </xf>
    <xf numFmtId="0" fontId="4" fillId="0" borderId="22" xfId="0" applyNumberFormat="1" applyFont="1" applyBorder="1" applyAlignment="1" applyProtection="1">
      <alignment horizontal="left"/>
      <protection/>
    </xf>
    <xf numFmtId="0" fontId="4" fillId="0" borderId="30" xfId="0" applyNumberFormat="1" applyFont="1" applyBorder="1" applyAlignment="1" applyProtection="1">
      <alignment horizontal="left"/>
      <protection/>
    </xf>
    <xf numFmtId="0" fontId="0" fillId="0" borderId="34" xfId="0" applyNumberFormat="1" applyBorder="1" applyAlignment="1" applyProtection="1">
      <alignment horizontal="left"/>
      <protection/>
    </xf>
    <xf numFmtId="166" fontId="1" fillId="33" borderId="22" xfId="0" applyNumberFormat="1" applyFont="1" applyFill="1" applyBorder="1" applyAlignment="1" applyProtection="1">
      <alignment horizontal="center" vertical="center"/>
      <protection locked="0"/>
    </xf>
    <xf numFmtId="166" fontId="1" fillId="33" borderId="35" xfId="0" applyNumberFormat="1" applyFont="1" applyFill="1" applyBorder="1" applyAlignment="1" applyProtection="1">
      <alignment horizontal="center" vertical="center"/>
      <protection locked="0"/>
    </xf>
    <xf numFmtId="166" fontId="1" fillId="3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3" fillId="0" borderId="22" xfId="0" applyFont="1" applyFill="1" applyBorder="1" applyAlignment="1" applyProtection="1">
      <alignment horizontal="center"/>
      <protection/>
    </xf>
    <xf numFmtId="0" fontId="3" fillId="35" borderId="62" xfId="0" applyFont="1" applyFill="1" applyBorder="1" applyAlignment="1" applyProtection="1">
      <alignment horizontal="center"/>
      <protection/>
    </xf>
    <xf numFmtId="0" fontId="3" fillId="35" borderId="63" xfId="0" applyFont="1" applyFill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 horizontal="left" vertical="center" indent="2"/>
      <protection locked="0"/>
    </xf>
    <xf numFmtId="0" fontId="0" fillId="0" borderId="47" xfId="0" applyBorder="1" applyAlignment="1">
      <alignment/>
    </xf>
    <xf numFmtId="49" fontId="0" fillId="0" borderId="60" xfId="0" applyNumberFormat="1" applyFont="1" applyFill="1" applyBorder="1" applyAlignment="1" applyProtection="1">
      <alignment horizontal="left"/>
      <protection/>
    </xf>
    <xf numFmtId="49" fontId="13" fillId="0" borderId="64" xfId="0" applyNumberFormat="1" applyFont="1" applyFill="1" applyBorder="1" applyAlignment="1" applyProtection="1">
      <alignment horizontal="left"/>
      <protection/>
    </xf>
    <xf numFmtId="49" fontId="13" fillId="0" borderId="39" xfId="0" applyNumberFormat="1" applyFont="1" applyFill="1" applyBorder="1" applyAlignment="1" applyProtection="1">
      <alignment horizontal="left"/>
      <protection/>
    </xf>
    <xf numFmtId="49" fontId="13" fillId="0" borderId="65" xfId="0" applyNumberFormat="1" applyFont="1" applyFill="1" applyBorder="1" applyAlignment="1" applyProtection="1">
      <alignment horizontal="left"/>
      <protection/>
    </xf>
    <xf numFmtId="49" fontId="0" fillId="0" borderId="5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66" xfId="0" applyNumberFormat="1" applyFont="1" applyFill="1" applyBorder="1" applyAlignment="1" applyProtection="1">
      <alignment horizontal="left"/>
      <protection/>
    </xf>
    <xf numFmtId="49" fontId="0" fillId="0" borderId="67" xfId="0" applyNumberFormat="1" applyFont="1" applyFill="1" applyBorder="1" applyAlignment="1" applyProtection="1">
      <alignment horizontal="left"/>
      <protection/>
    </xf>
    <xf numFmtId="49" fontId="0" fillId="0" borderId="68" xfId="0" applyNumberFormat="1" applyFont="1" applyFill="1" applyBorder="1" applyAlignment="1" applyProtection="1">
      <alignment horizontal="left"/>
      <protection/>
    </xf>
    <xf numFmtId="49" fontId="0" fillId="0" borderId="52" xfId="0" applyNumberFormat="1" applyFont="1" applyFill="1" applyBorder="1" applyAlignment="1" applyProtection="1">
      <alignment horizontal="left"/>
      <protection/>
    </xf>
    <xf numFmtId="49" fontId="0" fillId="0" borderId="69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14" fillId="0" borderId="22" xfId="0" applyNumberFormat="1" applyFont="1" applyFill="1" applyBorder="1" applyAlignment="1" applyProtection="1">
      <alignment horizontal="left"/>
      <protection/>
    </xf>
    <xf numFmtId="49" fontId="14" fillId="0" borderId="59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14" fillId="0" borderId="34" xfId="0" applyNumberFormat="1" applyFont="1" applyFill="1" applyBorder="1" applyAlignment="1" applyProtection="1">
      <alignment horizontal="left"/>
      <protection/>
    </xf>
    <xf numFmtId="49" fontId="14" fillId="0" borderId="30" xfId="0" applyNumberFormat="1" applyFont="1" applyFill="1" applyBorder="1" applyAlignment="1" applyProtection="1">
      <alignment horizontal="left"/>
      <protection/>
    </xf>
    <xf numFmtId="49" fontId="14" fillId="0" borderId="14" xfId="0" applyNumberFormat="1" applyFont="1" applyFill="1" applyBorder="1" applyAlignment="1" applyProtection="1">
      <alignment horizontal="left"/>
      <protection/>
    </xf>
    <xf numFmtId="49" fontId="14" fillId="0" borderId="60" xfId="0" applyNumberFormat="1" applyFont="1" applyFill="1" applyBorder="1" applyAlignment="1" applyProtection="1">
      <alignment horizontal="left"/>
      <protection/>
    </xf>
    <xf numFmtId="49" fontId="14" fillId="0" borderId="34" xfId="0" applyNumberFormat="1" applyFont="1" applyFill="1" applyBorder="1" applyAlignment="1" applyProtection="1">
      <alignment horizontal="center"/>
      <protection/>
    </xf>
    <xf numFmtId="49" fontId="0" fillId="0" borderId="34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center"/>
      <protection/>
    </xf>
    <xf numFmtId="49" fontId="0" fillId="0" borderId="21" xfId="0" applyNumberFormat="1" applyFont="1" applyFill="1" applyBorder="1" applyAlignment="1" applyProtection="1">
      <alignment horizontal="center"/>
      <protection/>
    </xf>
    <xf numFmtId="49" fontId="0" fillId="0" borderId="58" xfId="0" applyNumberFormat="1" applyFont="1" applyFill="1" applyBorder="1" applyAlignment="1" applyProtection="1">
      <alignment horizontal="center"/>
      <protection/>
    </xf>
    <xf numFmtId="49" fontId="1" fillId="33" borderId="25" xfId="0" applyNumberFormat="1" applyFont="1" applyFill="1" applyBorder="1" applyAlignment="1" applyProtection="1">
      <alignment horizontal="center"/>
      <protection locked="0"/>
    </xf>
    <xf numFmtId="49" fontId="1" fillId="33" borderId="21" xfId="0" applyNumberFormat="1" applyFont="1" applyFill="1" applyBorder="1" applyAlignment="1" applyProtection="1">
      <alignment horizontal="center"/>
      <protection locked="0"/>
    </xf>
    <xf numFmtId="49" fontId="1" fillId="33" borderId="22" xfId="0" applyNumberFormat="1" applyFont="1" applyFill="1" applyBorder="1" applyAlignment="1" applyProtection="1">
      <alignment horizontal="center"/>
      <protection locked="0"/>
    </xf>
    <xf numFmtId="49" fontId="1" fillId="33" borderId="35" xfId="0" applyNumberFormat="1" applyFont="1" applyFill="1" applyBorder="1" applyAlignment="1" applyProtection="1">
      <alignment horizontal="center"/>
      <protection locked="0"/>
    </xf>
    <xf numFmtId="49" fontId="1" fillId="33" borderId="17" xfId="0" applyNumberFormat="1" applyFont="1" applyFill="1" applyBorder="1" applyAlignment="1" applyProtection="1">
      <alignment horizontal="center"/>
      <protection locked="0"/>
    </xf>
    <xf numFmtId="49" fontId="1" fillId="33" borderId="42" xfId="0" applyNumberFormat="1" applyFont="1" applyFill="1" applyBorder="1" applyAlignment="1" applyProtection="1">
      <alignment horizontal="center"/>
      <protection locked="0"/>
    </xf>
    <xf numFmtId="0" fontId="12" fillId="34" borderId="70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left" indent="2"/>
      <protection locked="0"/>
    </xf>
    <xf numFmtId="49" fontId="1" fillId="33" borderId="61" xfId="0" applyNumberFormat="1" applyFont="1" applyFill="1" applyBorder="1" applyAlignment="1" applyProtection="1">
      <alignment horizontal="left" indent="2"/>
      <protection locked="0"/>
    </xf>
    <xf numFmtId="0" fontId="11" fillId="0" borderId="21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4" fillId="0" borderId="71" xfId="0" applyFont="1" applyFill="1" applyBorder="1" applyAlignment="1" applyProtection="1">
      <alignment horizontal="left" indent="1"/>
      <protection/>
    </xf>
    <xf numFmtId="164" fontId="6" fillId="33" borderId="13" xfId="0" applyNumberFormat="1" applyFont="1" applyFill="1" applyBorder="1" applyAlignment="1" applyProtection="1">
      <alignment horizontal="left" indent="2"/>
      <protection locked="0"/>
    </xf>
    <xf numFmtId="165" fontId="5" fillId="33" borderId="72" xfId="0" applyNumberFormat="1" applyFont="1" applyFill="1" applyBorder="1" applyAlignment="1">
      <alignment horizontal="left" indent="2"/>
    </xf>
    <xf numFmtId="0" fontId="5" fillId="33" borderId="17" xfId="0" applyFont="1" applyFill="1" applyBorder="1" applyAlignment="1" applyProtection="1">
      <alignment horizontal="left" vertical="center" indent="2"/>
      <protection locked="0"/>
    </xf>
    <xf numFmtId="0" fontId="5" fillId="33" borderId="73" xfId="0" applyFont="1" applyFill="1" applyBorder="1" applyAlignment="1" applyProtection="1">
      <alignment horizontal="left" vertical="center" indent="2"/>
      <protection locked="0"/>
    </xf>
    <xf numFmtId="0" fontId="1" fillId="33" borderId="46" xfId="0" applyFont="1" applyFill="1" applyBorder="1" applyAlignment="1" applyProtection="1">
      <alignment horizontal="left" indent="2"/>
      <protection locked="0"/>
    </xf>
    <xf numFmtId="0" fontId="1" fillId="33" borderId="74" xfId="0" applyFont="1" applyFill="1" applyBorder="1" applyAlignment="1" applyProtection="1">
      <alignment horizontal="left" indent="2"/>
      <protection locked="0"/>
    </xf>
    <xf numFmtId="0" fontId="4" fillId="0" borderId="75" xfId="0" applyFont="1" applyFill="1" applyBorder="1" applyAlignment="1" applyProtection="1">
      <alignment horizontal="left" indent="1"/>
      <protection/>
    </xf>
    <xf numFmtId="0" fontId="5" fillId="33" borderId="76" xfId="0" applyFont="1" applyFill="1" applyBorder="1" applyAlignment="1" applyProtection="1">
      <alignment horizontal="left" indent="2"/>
      <protection locked="0"/>
    </xf>
    <xf numFmtId="0" fontId="4" fillId="0" borderId="77" xfId="0" applyFont="1" applyFill="1" applyBorder="1" applyAlignment="1" applyProtection="1">
      <alignment horizontal="left" indent="1"/>
      <protection/>
    </xf>
    <xf numFmtId="164" fontId="6" fillId="33" borderId="61" xfId="0" applyNumberFormat="1" applyFont="1" applyFill="1" applyBorder="1" applyAlignment="1" applyProtection="1">
      <alignment horizontal="left" indent="2"/>
      <protection/>
    </xf>
    <xf numFmtId="0" fontId="4" fillId="0" borderId="77" xfId="0" applyFont="1" applyBorder="1" applyAlignment="1">
      <alignment horizontal="center"/>
    </xf>
    <xf numFmtId="0" fontId="5" fillId="33" borderId="61" xfId="0" applyFont="1" applyFill="1" applyBorder="1" applyAlignment="1">
      <alignment horizontal="left" indent="2"/>
    </xf>
    <xf numFmtId="0" fontId="1" fillId="33" borderId="22" xfId="0" applyFont="1" applyFill="1" applyBorder="1" applyAlignment="1" applyProtection="1">
      <alignment horizontal="left"/>
      <protection locked="0"/>
    </xf>
    <xf numFmtId="0" fontId="11" fillId="0" borderId="22" xfId="0" applyFont="1" applyBorder="1" applyAlignment="1" applyProtection="1">
      <alignment horizontal="center"/>
      <protection/>
    </xf>
    <xf numFmtId="0" fontId="12" fillId="35" borderId="78" xfId="0" applyFont="1" applyFill="1" applyBorder="1" applyAlignment="1" applyProtection="1">
      <alignment horizontal="left" vertical="center" indent="2"/>
      <protection/>
    </xf>
    <xf numFmtId="0" fontId="5" fillId="33" borderId="51" xfId="0" applyFont="1" applyFill="1" applyBorder="1" applyAlignment="1" applyProtection="1">
      <alignment/>
      <protection locked="0"/>
    </xf>
    <xf numFmtId="167" fontId="5" fillId="33" borderId="30" xfId="0" applyNumberFormat="1" applyFont="1" applyFill="1" applyBorder="1" applyAlignment="1" applyProtection="1">
      <alignment horizontal="left"/>
      <protection locked="0"/>
    </xf>
    <xf numFmtId="165" fontId="5" fillId="33" borderId="51" xfId="0" applyNumberFormat="1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left" vertical="center" indent="2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Määrittämätön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N227"/>
  <sheetViews>
    <sheetView zoomScalePageLayoutView="0" workbookViewId="0" topLeftCell="A62">
      <selection activeCell="A1" sqref="A1"/>
    </sheetView>
  </sheetViews>
  <sheetFormatPr defaultColWidth="9.6640625" defaultRowHeight="15"/>
  <cols>
    <col min="1" max="1" width="2.21484375" style="0" customWidth="1"/>
    <col min="2" max="2" width="5.88671875" style="0" customWidth="1"/>
    <col min="3" max="4" width="15.77734375" style="0" customWidth="1"/>
    <col min="5" max="5" width="2.21484375" style="0" customWidth="1"/>
    <col min="6" max="14" width="5.88671875" style="0" customWidth="1"/>
    <col min="15" max="15" width="1.88671875" style="0" customWidth="1"/>
  </cols>
  <sheetData>
    <row r="1" ht="15">
      <c r="B1" t="s">
        <v>0</v>
      </c>
    </row>
    <row r="2" spans="1:14" ht="15.75">
      <c r="A2" s="1"/>
      <c r="B2" s="2"/>
      <c r="C2" s="3"/>
      <c r="D2" s="4"/>
      <c r="E2" s="4"/>
      <c r="F2" s="192" t="s">
        <v>1</v>
      </c>
      <c r="G2" s="192"/>
      <c r="H2" s="193" t="s">
        <v>2</v>
      </c>
      <c r="I2" s="193"/>
      <c r="J2" s="193"/>
      <c r="K2" s="193"/>
      <c r="L2" s="193"/>
      <c r="M2" s="193"/>
      <c r="N2" s="193"/>
    </row>
    <row r="3" spans="1:14" ht="15.75">
      <c r="A3" s="5"/>
      <c r="B3" s="6"/>
      <c r="C3" s="7" t="s">
        <v>3</v>
      </c>
      <c r="D3" s="8"/>
      <c r="E3" s="8"/>
      <c r="F3" s="194" t="s">
        <v>4</v>
      </c>
      <c r="G3" s="194"/>
      <c r="H3" s="195" t="s">
        <v>5</v>
      </c>
      <c r="I3" s="195"/>
      <c r="J3" s="195"/>
      <c r="K3" s="195"/>
      <c r="L3" s="195"/>
      <c r="M3" s="195"/>
      <c r="N3" s="195"/>
    </row>
    <row r="4" spans="1:14" ht="15.75">
      <c r="A4" s="5"/>
      <c r="B4" s="9"/>
      <c r="C4" s="6" t="s">
        <v>6</v>
      </c>
      <c r="D4" s="8"/>
      <c r="E4" s="8"/>
      <c r="F4" s="196" t="s">
        <v>7</v>
      </c>
      <c r="G4" s="196"/>
      <c r="H4" s="197" t="s">
        <v>8</v>
      </c>
      <c r="I4" s="197"/>
      <c r="J4" s="197"/>
      <c r="K4" s="197"/>
      <c r="L4" s="197"/>
      <c r="M4" s="197"/>
      <c r="N4" s="197"/>
    </row>
    <row r="5" spans="1:14" ht="20.25">
      <c r="A5" s="5"/>
      <c r="B5" s="10"/>
      <c r="C5" s="11" t="s">
        <v>9</v>
      </c>
      <c r="D5" s="9"/>
      <c r="E5" s="8"/>
      <c r="F5" s="185" t="s">
        <v>10</v>
      </c>
      <c r="G5" s="185"/>
      <c r="H5" s="186">
        <v>42483</v>
      </c>
      <c r="I5" s="186"/>
      <c r="J5" s="186"/>
      <c r="K5" s="12" t="s">
        <v>11</v>
      </c>
      <c r="L5" s="187">
        <v>0.5</v>
      </c>
      <c r="M5" s="187"/>
      <c r="N5" s="187"/>
    </row>
    <row r="6" spans="1:14" ht="15">
      <c r="A6" s="5"/>
      <c r="B6" s="13" t="s">
        <v>12</v>
      </c>
      <c r="D6" s="8"/>
      <c r="E6" s="8"/>
      <c r="F6" s="13" t="s">
        <v>12</v>
      </c>
      <c r="I6" s="14"/>
      <c r="J6" s="15"/>
      <c r="K6" s="16"/>
      <c r="L6" s="16"/>
      <c r="M6" s="16"/>
      <c r="N6" s="17"/>
    </row>
    <row r="7" spans="1:14" ht="15.75">
      <c r="A7" s="18"/>
      <c r="B7" s="19" t="s">
        <v>13</v>
      </c>
      <c r="C7" s="188" t="s">
        <v>14</v>
      </c>
      <c r="D7" s="188"/>
      <c r="E7" s="20"/>
      <c r="F7" s="19" t="s">
        <v>15</v>
      </c>
      <c r="G7" s="189" t="s">
        <v>16</v>
      </c>
      <c r="H7" s="189"/>
      <c r="I7" s="189"/>
      <c r="J7" s="189"/>
      <c r="K7" s="189"/>
      <c r="L7" s="189"/>
      <c r="M7" s="189"/>
      <c r="N7" s="189"/>
    </row>
    <row r="8" spans="1:14" ht="15">
      <c r="A8" s="18"/>
      <c r="B8" s="21" t="s">
        <v>17</v>
      </c>
      <c r="C8" s="190" t="s">
        <v>18</v>
      </c>
      <c r="D8" s="190"/>
      <c r="E8" s="22"/>
      <c r="F8" s="23" t="s">
        <v>19</v>
      </c>
      <c r="G8" s="191" t="s">
        <v>20</v>
      </c>
      <c r="H8" s="191"/>
      <c r="I8" s="191"/>
      <c r="J8" s="191"/>
      <c r="K8" s="191"/>
      <c r="L8" s="191"/>
      <c r="M8" s="191"/>
      <c r="N8" s="191"/>
    </row>
    <row r="9" spans="1:14" ht="15">
      <c r="A9" s="18"/>
      <c r="B9" s="24" t="s">
        <v>21</v>
      </c>
      <c r="C9" s="181" t="s">
        <v>22</v>
      </c>
      <c r="D9" s="181"/>
      <c r="E9" s="22"/>
      <c r="F9" s="25" t="s">
        <v>23</v>
      </c>
      <c r="G9" s="182" t="s">
        <v>24</v>
      </c>
      <c r="H9" s="182"/>
      <c r="I9" s="182"/>
      <c r="J9" s="182"/>
      <c r="K9" s="182"/>
      <c r="L9" s="182"/>
      <c r="M9" s="182"/>
      <c r="N9" s="182"/>
    </row>
    <row r="10" spans="1:14" ht="15">
      <c r="A10" s="5"/>
      <c r="B10" s="24" t="s">
        <v>25</v>
      </c>
      <c r="C10" s="181" t="s">
        <v>26</v>
      </c>
      <c r="D10" s="181"/>
      <c r="E10" s="22"/>
      <c r="F10" s="26" t="s">
        <v>27</v>
      </c>
      <c r="G10" s="182" t="s">
        <v>28</v>
      </c>
      <c r="H10" s="182"/>
      <c r="I10" s="182"/>
      <c r="J10" s="182"/>
      <c r="K10" s="182"/>
      <c r="L10" s="182"/>
      <c r="M10" s="182"/>
      <c r="N10" s="182"/>
    </row>
    <row r="11" spans="1:14" ht="15.75">
      <c r="A11" s="5"/>
      <c r="B11" s="8"/>
      <c r="C11" s="8"/>
      <c r="D11" s="8"/>
      <c r="E11" s="8"/>
      <c r="F11" s="13" t="s">
        <v>29</v>
      </c>
      <c r="G11" s="27"/>
      <c r="H11" s="27"/>
      <c r="I11" s="27"/>
      <c r="J11" s="8"/>
      <c r="K11" s="8"/>
      <c r="L11" s="8"/>
      <c r="M11" s="28"/>
      <c r="N11" s="29"/>
    </row>
    <row r="12" spans="1:14" ht="15">
      <c r="A12" s="5"/>
      <c r="B12" s="30" t="s">
        <v>30</v>
      </c>
      <c r="C12" s="8"/>
      <c r="D12" s="8"/>
      <c r="E12" s="8"/>
      <c r="F12" s="31" t="s">
        <v>31</v>
      </c>
      <c r="G12" s="31" t="s">
        <v>32</v>
      </c>
      <c r="H12" s="31" t="s">
        <v>33</v>
      </c>
      <c r="I12" s="31" t="s">
        <v>34</v>
      </c>
      <c r="J12" s="31" t="s">
        <v>35</v>
      </c>
      <c r="K12" s="183" t="s">
        <v>36</v>
      </c>
      <c r="L12" s="183"/>
      <c r="M12" s="31" t="s">
        <v>37</v>
      </c>
      <c r="N12" s="32" t="s">
        <v>38</v>
      </c>
    </row>
    <row r="13" spans="1:14" ht="15">
      <c r="A13" s="18"/>
      <c r="B13" s="33" t="s">
        <v>39</v>
      </c>
      <c r="C13" s="34" t="str">
        <f>IF(C8&gt;"",C8,"")</f>
        <v>Emil Pyykkö</v>
      </c>
      <c r="D13" s="34" t="str">
        <f>IF(G8&gt;"",G8,"")</f>
        <v>Juha Kokko</v>
      </c>
      <c r="E13" s="34"/>
      <c r="F13" s="35">
        <v>5</v>
      </c>
      <c r="G13" s="35">
        <v>-9</v>
      </c>
      <c r="H13" s="35">
        <v>4</v>
      </c>
      <c r="I13" s="35">
        <v>3</v>
      </c>
      <c r="J13" s="35"/>
      <c r="K13" s="36">
        <f aca="true" t="shared" si="0" ref="K13:K21">IF(ISBLANK(F13),"",COUNTIF(F13:J13,"&gt;=0"))</f>
        <v>3</v>
      </c>
      <c r="L13" s="37">
        <f aca="true" t="shared" si="1" ref="L13:L21">IF(ISBLANK(F13),"",(IF(LEFT(F13,1)="-",1,0)+IF(LEFT(G13,1)="-",1,0)+IF(LEFT(H13,1)="-",1,0)+IF(LEFT(I13,1)="-",1,0)+IF(LEFT(J13,1)="-",1,0)))</f>
        <v>1</v>
      </c>
      <c r="M13" s="38">
        <f aca="true" t="shared" si="2" ref="M13:M21">IF(K13=3,1,"")</f>
        <v>1</v>
      </c>
      <c r="N13" s="39">
        <f aca="true" t="shared" si="3" ref="N13:N21">IF(L13=3,1,"")</f>
      </c>
    </row>
    <row r="14" spans="1:14" ht="15">
      <c r="A14" s="18"/>
      <c r="B14" s="40" t="s">
        <v>40</v>
      </c>
      <c r="C14" s="41" t="str">
        <f>IF(C9&gt;"",C9,"")</f>
        <v>Daniel Tran</v>
      </c>
      <c r="D14" s="41" t="str">
        <f>IF(G9&gt;"",G9,"")</f>
        <v>Valtteri Seriö</v>
      </c>
      <c r="E14" s="41"/>
      <c r="F14" s="42">
        <v>9</v>
      </c>
      <c r="G14" s="43">
        <v>9</v>
      </c>
      <c r="H14" s="43">
        <v>5</v>
      </c>
      <c r="I14" s="43"/>
      <c r="J14" s="43"/>
      <c r="K14" s="44">
        <f t="shared" si="0"/>
        <v>3</v>
      </c>
      <c r="L14" s="45">
        <f t="shared" si="1"/>
        <v>0</v>
      </c>
      <c r="M14" s="46">
        <f t="shared" si="2"/>
        <v>1</v>
      </c>
      <c r="N14" s="47">
        <f t="shared" si="3"/>
      </c>
    </row>
    <row r="15" spans="1:14" ht="15">
      <c r="A15" s="18"/>
      <c r="B15" s="48" t="s">
        <v>41</v>
      </c>
      <c r="C15" s="49" t="str">
        <f>IF(C10&gt;"",C10,"")</f>
        <v>Sam Khosravi</v>
      </c>
      <c r="D15" s="49" t="str">
        <f>IF(G10&gt;"",G10,"")</f>
        <v>Arthur Schoultz</v>
      </c>
      <c r="E15" s="49"/>
      <c r="F15" s="42">
        <v>0</v>
      </c>
      <c r="G15" s="50">
        <v>1</v>
      </c>
      <c r="H15" s="42">
        <v>1</v>
      </c>
      <c r="I15" s="42"/>
      <c r="J15" s="42"/>
      <c r="K15" s="44">
        <f t="shared" si="0"/>
        <v>3</v>
      </c>
      <c r="L15" s="51">
        <f t="shared" si="1"/>
        <v>0</v>
      </c>
      <c r="M15" s="52">
        <f t="shared" si="2"/>
        <v>1</v>
      </c>
      <c r="N15" s="53">
        <f t="shared" si="3"/>
      </c>
    </row>
    <row r="16" spans="1:14" ht="15">
      <c r="A16" s="18"/>
      <c r="B16" s="54" t="s">
        <v>42</v>
      </c>
      <c r="C16" s="34" t="str">
        <f>IF(C9&gt;"",C9,"")</f>
        <v>Daniel Tran</v>
      </c>
      <c r="D16" s="34" t="str">
        <f>IF(G8&gt;"",G8,"")</f>
        <v>Juha Kokko</v>
      </c>
      <c r="E16" s="55"/>
      <c r="F16" s="56">
        <v>4</v>
      </c>
      <c r="G16" s="57">
        <v>-6</v>
      </c>
      <c r="H16" s="56">
        <v>7</v>
      </c>
      <c r="I16" s="56">
        <v>8</v>
      </c>
      <c r="J16" s="56"/>
      <c r="K16" s="36">
        <f t="shared" si="0"/>
        <v>3</v>
      </c>
      <c r="L16" s="37">
        <f t="shared" si="1"/>
        <v>1</v>
      </c>
      <c r="M16" s="38">
        <f t="shared" si="2"/>
        <v>1</v>
      </c>
      <c r="N16" s="39">
        <f t="shared" si="3"/>
      </c>
    </row>
    <row r="17" spans="1:14" ht="15">
      <c r="A17" s="18"/>
      <c r="B17" s="48" t="s">
        <v>43</v>
      </c>
      <c r="C17" s="41" t="str">
        <f>IF(C8&gt;"",C8,"")</f>
        <v>Emil Pyykkö</v>
      </c>
      <c r="D17" s="41" t="str">
        <f>IF(G10&gt;"",G10,"")</f>
        <v>Arthur Schoultz</v>
      </c>
      <c r="E17" s="49"/>
      <c r="F17" s="42">
        <v>1</v>
      </c>
      <c r="G17" s="50">
        <v>2</v>
      </c>
      <c r="H17" s="42">
        <v>5</v>
      </c>
      <c r="I17" s="42"/>
      <c r="J17" s="42"/>
      <c r="K17" s="44">
        <f t="shared" si="0"/>
        <v>3</v>
      </c>
      <c r="L17" s="45">
        <f t="shared" si="1"/>
        <v>0</v>
      </c>
      <c r="M17" s="46">
        <f t="shared" si="2"/>
        <v>1</v>
      </c>
      <c r="N17" s="47">
        <f t="shared" si="3"/>
      </c>
    </row>
    <row r="18" spans="1:14" ht="15">
      <c r="A18" s="18"/>
      <c r="B18" s="58" t="s">
        <v>44</v>
      </c>
      <c r="C18" s="59" t="str">
        <f>IF(C10&gt;"",C10,"")</f>
        <v>Sam Khosravi</v>
      </c>
      <c r="D18" s="59" t="str">
        <f>IF(G9&gt;"",G9,"")</f>
        <v>Valtteri Seriö</v>
      </c>
      <c r="E18" s="59"/>
      <c r="F18" s="60"/>
      <c r="G18" s="61"/>
      <c r="H18" s="60"/>
      <c r="I18" s="60"/>
      <c r="J18" s="60"/>
      <c r="K18" s="62">
        <f t="shared" si="0"/>
      </c>
      <c r="L18" s="63">
        <f t="shared" si="1"/>
      </c>
      <c r="M18" s="64">
        <f t="shared" si="2"/>
      </c>
      <c r="N18" s="65">
        <f t="shared" si="3"/>
      </c>
    </row>
    <row r="19" spans="1:14" ht="15">
      <c r="A19" s="18"/>
      <c r="B19" s="66" t="s">
        <v>45</v>
      </c>
      <c r="C19" s="67" t="str">
        <f>IF(C9&gt;"",C9,"")</f>
        <v>Daniel Tran</v>
      </c>
      <c r="D19" s="67" t="str">
        <f>IF(G10&gt;"",G10,"")</f>
        <v>Arthur Schoultz</v>
      </c>
      <c r="E19" s="68"/>
      <c r="F19" s="69"/>
      <c r="G19" s="69"/>
      <c r="H19" s="69"/>
      <c r="I19" s="69"/>
      <c r="J19" s="69"/>
      <c r="K19" s="70">
        <f t="shared" si="0"/>
      </c>
      <c r="L19" s="71">
        <f t="shared" si="1"/>
      </c>
      <c r="M19" s="72">
        <f t="shared" si="2"/>
      </c>
      <c r="N19" s="73">
        <f t="shared" si="3"/>
      </c>
    </row>
    <row r="20" spans="1:14" ht="15">
      <c r="A20" s="18"/>
      <c r="B20" s="40" t="s">
        <v>46</v>
      </c>
      <c r="C20" s="41" t="str">
        <f>IF(C10&gt;"",C10,"")</f>
        <v>Sam Khosravi</v>
      </c>
      <c r="D20" s="41" t="str">
        <f>IF(G8&gt;"",G8,"")</f>
        <v>Juha Kokko</v>
      </c>
      <c r="E20" s="74"/>
      <c r="F20" s="69"/>
      <c r="G20" s="43"/>
      <c r="H20" s="43"/>
      <c r="I20" s="43"/>
      <c r="J20" s="43"/>
      <c r="K20" s="44">
        <f t="shared" si="0"/>
      </c>
      <c r="L20" s="45">
        <f t="shared" si="1"/>
      </c>
      <c r="M20" s="46">
        <f t="shared" si="2"/>
      </c>
      <c r="N20" s="47">
        <f t="shared" si="3"/>
      </c>
    </row>
    <row r="21" spans="1:14" ht="15">
      <c r="A21" s="18"/>
      <c r="B21" s="58" t="s">
        <v>47</v>
      </c>
      <c r="C21" s="59" t="str">
        <f>IF(C8&gt;"",C8,"")</f>
        <v>Emil Pyykkö</v>
      </c>
      <c r="D21" s="59" t="str">
        <f>IF(G9&gt;"",G9,"")</f>
        <v>Valtteri Seriö</v>
      </c>
      <c r="E21" s="75"/>
      <c r="F21" s="60"/>
      <c r="G21" s="60"/>
      <c r="H21" s="60"/>
      <c r="I21" s="60"/>
      <c r="J21" s="60"/>
      <c r="K21" s="62">
        <f t="shared" si="0"/>
      </c>
      <c r="L21" s="63">
        <f t="shared" si="1"/>
      </c>
      <c r="M21" s="64">
        <f t="shared" si="2"/>
      </c>
      <c r="N21" s="65">
        <f t="shared" si="3"/>
      </c>
    </row>
    <row r="22" spans="1:14" ht="15.75">
      <c r="A22" s="5"/>
      <c r="B22" s="8"/>
      <c r="C22" s="8"/>
      <c r="D22" s="8"/>
      <c r="E22" s="8"/>
      <c r="F22" s="8"/>
      <c r="G22" s="8"/>
      <c r="H22" s="8"/>
      <c r="I22" s="184" t="s">
        <v>48</v>
      </c>
      <c r="J22" s="184"/>
      <c r="K22" s="76">
        <f>IF(ISBLANK(C8),"",SUM(K13:K21))</f>
        <v>15</v>
      </c>
      <c r="L22" s="76">
        <f>IF(ISBLANK(G8),"",SUM(L13:L21))</f>
        <v>2</v>
      </c>
      <c r="M22" s="77">
        <f>IF(ISBLANK(F13),"",SUM(M13:M21))</f>
        <v>5</v>
      </c>
      <c r="N22" s="78">
        <f>IF(ISBLANK(F13),"",SUM(N13:N21))</f>
        <v>0</v>
      </c>
    </row>
    <row r="23" spans="1:14" ht="15">
      <c r="A23" s="5"/>
      <c r="B23" s="79" t="s">
        <v>49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0"/>
    </row>
    <row r="24" spans="1:14" ht="15">
      <c r="A24" s="5"/>
      <c r="B24" s="81" t="s">
        <v>50</v>
      </c>
      <c r="C24" s="81"/>
      <c r="D24" s="81" t="s">
        <v>51</v>
      </c>
      <c r="E24" s="7"/>
      <c r="F24" s="81"/>
      <c r="G24" s="81" t="s">
        <v>52</v>
      </c>
      <c r="H24" s="7"/>
      <c r="I24" s="81"/>
      <c r="J24" s="82" t="s">
        <v>53</v>
      </c>
      <c r="K24" s="9"/>
      <c r="L24" s="8"/>
      <c r="M24" s="8"/>
      <c r="N24" s="80"/>
    </row>
    <row r="25" spans="1:14" ht="18">
      <c r="A25" s="5"/>
      <c r="B25" s="8"/>
      <c r="C25" s="8"/>
      <c r="D25" s="8"/>
      <c r="E25" s="8"/>
      <c r="F25" s="8"/>
      <c r="G25" s="8"/>
      <c r="H25" s="8"/>
      <c r="I25" s="8"/>
      <c r="J25" s="180" t="str">
        <f>IF(M22=5,C7,IF(N22=5,G7,""))</f>
        <v>TIP-70</v>
      </c>
      <c r="K25" s="180"/>
      <c r="L25" s="180"/>
      <c r="M25" s="180"/>
      <c r="N25" s="180"/>
    </row>
    <row r="26" spans="1:14" ht="18">
      <c r="A26" s="83"/>
      <c r="B26" s="84"/>
      <c r="C26" s="84"/>
      <c r="D26" s="84"/>
      <c r="E26" s="84"/>
      <c r="F26" s="84"/>
      <c r="G26" s="84"/>
      <c r="H26" s="84"/>
      <c r="I26" s="84"/>
      <c r="J26" s="85"/>
      <c r="K26" s="85"/>
      <c r="L26" s="85"/>
      <c r="M26" s="85"/>
      <c r="N26" s="86"/>
    </row>
    <row r="27" ht="15">
      <c r="B27" s="87" t="s">
        <v>54</v>
      </c>
    </row>
    <row r="29" ht="15">
      <c r="B29" t="s">
        <v>55</v>
      </c>
    </row>
    <row r="30" spans="1:14" ht="15.75">
      <c r="A30" s="1"/>
      <c r="B30" s="2"/>
      <c r="C30" s="3"/>
      <c r="D30" s="4"/>
      <c r="E30" s="4"/>
      <c r="F30" s="192" t="s">
        <v>1</v>
      </c>
      <c r="G30" s="192"/>
      <c r="H30" s="193" t="s">
        <v>2</v>
      </c>
      <c r="I30" s="193"/>
      <c r="J30" s="193"/>
      <c r="K30" s="193"/>
      <c r="L30" s="193"/>
      <c r="M30" s="193"/>
      <c r="N30" s="193"/>
    </row>
    <row r="31" spans="1:14" ht="15.75">
      <c r="A31" s="5"/>
      <c r="B31" s="6"/>
      <c r="C31" s="7" t="s">
        <v>3</v>
      </c>
      <c r="D31" s="8"/>
      <c r="E31" s="8"/>
      <c r="F31" s="194" t="s">
        <v>4</v>
      </c>
      <c r="G31" s="194"/>
      <c r="H31" s="195" t="s">
        <v>5</v>
      </c>
      <c r="I31" s="195"/>
      <c r="J31" s="195"/>
      <c r="K31" s="195"/>
      <c r="L31" s="195"/>
      <c r="M31" s="195"/>
      <c r="N31" s="195"/>
    </row>
    <row r="32" spans="1:14" ht="15.75">
      <c r="A32" s="5"/>
      <c r="B32" s="9"/>
      <c r="C32" s="6" t="s">
        <v>6</v>
      </c>
      <c r="D32" s="8"/>
      <c r="E32" s="8"/>
      <c r="F32" s="196" t="s">
        <v>7</v>
      </c>
      <c r="G32" s="196"/>
      <c r="H32" s="197" t="s">
        <v>8</v>
      </c>
      <c r="I32" s="197"/>
      <c r="J32" s="197"/>
      <c r="K32" s="197"/>
      <c r="L32" s="197"/>
      <c r="M32" s="197"/>
      <c r="N32" s="197"/>
    </row>
    <row r="33" spans="1:14" ht="20.25">
      <c r="A33" s="5"/>
      <c r="B33" s="10"/>
      <c r="C33" s="11" t="s">
        <v>9</v>
      </c>
      <c r="D33" s="9"/>
      <c r="E33" s="8"/>
      <c r="F33" s="185" t="s">
        <v>10</v>
      </c>
      <c r="G33" s="185"/>
      <c r="H33" s="186">
        <v>42483</v>
      </c>
      <c r="I33" s="186"/>
      <c r="J33" s="186"/>
      <c r="K33" s="12" t="s">
        <v>11</v>
      </c>
      <c r="L33" s="187">
        <v>0.5</v>
      </c>
      <c r="M33" s="187"/>
      <c r="N33" s="187"/>
    </row>
    <row r="34" spans="1:14" ht="15">
      <c r="A34" s="5"/>
      <c r="B34" s="13" t="s">
        <v>12</v>
      </c>
      <c r="D34" s="8"/>
      <c r="E34" s="8"/>
      <c r="F34" s="13" t="s">
        <v>12</v>
      </c>
      <c r="I34" s="14"/>
      <c r="J34" s="15"/>
      <c r="K34" s="16"/>
      <c r="L34" s="16"/>
      <c r="M34" s="16"/>
      <c r="N34" s="17"/>
    </row>
    <row r="35" spans="1:14" ht="15.75">
      <c r="A35" s="18"/>
      <c r="B35" s="19" t="s">
        <v>13</v>
      </c>
      <c r="C35" s="188" t="s">
        <v>56</v>
      </c>
      <c r="D35" s="188"/>
      <c r="E35" s="20"/>
      <c r="F35" s="19" t="s">
        <v>15</v>
      </c>
      <c r="G35" s="189" t="s">
        <v>57</v>
      </c>
      <c r="H35" s="189"/>
      <c r="I35" s="189"/>
      <c r="J35" s="189"/>
      <c r="K35" s="189"/>
      <c r="L35" s="189"/>
      <c r="M35" s="189"/>
      <c r="N35" s="189"/>
    </row>
    <row r="36" spans="1:14" ht="15">
      <c r="A36" s="18"/>
      <c r="B36" s="21" t="s">
        <v>17</v>
      </c>
      <c r="C36" s="190" t="s">
        <v>58</v>
      </c>
      <c r="D36" s="190"/>
      <c r="E36" s="22"/>
      <c r="F36" s="23" t="s">
        <v>19</v>
      </c>
      <c r="G36" s="191" t="s">
        <v>59</v>
      </c>
      <c r="H36" s="191"/>
      <c r="I36" s="191"/>
      <c r="J36" s="191"/>
      <c r="K36" s="191"/>
      <c r="L36" s="191"/>
      <c r="M36" s="191"/>
      <c r="N36" s="191"/>
    </row>
    <row r="37" spans="1:14" ht="15">
      <c r="A37" s="18"/>
      <c r="B37" s="24" t="s">
        <v>21</v>
      </c>
      <c r="C37" s="181" t="s">
        <v>60</v>
      </c>
      <c r="D37" s="181"/>
      <c r="E37" s="22"/>
      <c r="F37" s="25" t="s">
        <v>23</v>
      </c>
      <c r="G37" s="182"/>
      <c r="H37" s="182"/>
      <c r="I37" s="182"/>
      <c r="J37" s="182"/>
      <c r="K37" s="182"/>
      <c r="L37" s="182"/>
      <c r="M37" s="182"/>
      <c r="N37" s="182"/>
    </row>
    <row r="38" spans="1:14" ht="15">
      <c r="A38" s="5"/>
      <c r="B38" s="24" t="s">
        <v>25</v>
      </c>
      <c r="C38" s="181" t="s">
        <v>61</v>
      </c>
      <c r="D38" s="181"/>
      <c r="E38" s="22"/>
      <c r="F38" s="26" t="s">
        <v>27</v>
      </c>
      <c r="G38" s="182" t="s">
        <v>62</v>
      </c>
      <c r="H38" s="182"/>
      <c r="I38" s="182"/>
      <c r="J38" s="182"/>
      <c r="K38" s="182"/>
      <c r="L38" s="182"/>
      <c r="M38" s="182"/>
      <c r="N38" s="182"/>
    </row>
    <row r="39" spans="1:14" ht="15.75">
      <c r="A39" s="5"/>
      <c r="B39" s="8"/>
      <c r="C39" s="8"/>
      <c r="D39" s="8"/>
      <c r="E39" s="8"/>
      <c r="F39" s="13" t="s">
        <v>29</v>
      </c>
      <c r="G39" s="27"/>
      <c r="H39" s="27"/>
      <c r="I39" s="27"/>
      <c r="J39" s="8"/>
      <c r="K39" s="8"/>
      <c r="L39" s="8"/>
      <c r="M39" s="28"/>
      <c r="N39" s="29"/>
    </row>
    <row r="40" spans="1:14" ht="15">
      <c r="A40" s="5"/>
      <c r="B40" s="30" t="s">
        <v>30</v>
      </c>
      <c r="C40" s="8"/>
      <c r="D40" s="8"/>
      <c r="E40" s="8"/>
      <c r="F40" s="31" t="s">
        <v>31</v>
      </c>
      <c r="G40" s="31" t="s">
        <v>32</v>
      </c>
      <c r="H40" s="31" t="s">
        <v>33</v>
      </c>
      <c r="I40" s="31" t="s">
        <v>34</v>
      </c>
      <c r="J40" s="31" t="s">
        <v>35</v>
      </c>
      <c r="K40" s="183" t="s">
        <v>36</v>
      </c>
      <c r="L40" s="183"/>
      <c r="M40" s="31" t="s">
        <v>37</v>
      </c>
      <c r="N40" s="32" t="s">
        <v>38</v>
      </c>
    </row>
    <row r="41" spans="1:14" ht="15">
      <c r="A41" s="18"/>
      <c r="B41" s="33" t="s">
        <v>39</v>
      </c>
      <c r="C41" s="34" t="str">
        <f>IF(C36&gt;"",C36,"")</f>
        <v>Aleksi Räsänen</v>
      </c>
      <c r="D41" s="34" t="str">
        <f>IF(G36&gt;"",G36,"")</f>
        <v>Paavo Collanus</v>
      </c>
      <c r="E41" s="34"/>
      <c r="F41" s="35">
        <v>6</v>
      </c>
      <c r="G41" s="35">
        <v>6</v>
      </c>
      <c r="H41" s="35">
        <v>-7</v>
      </c>
      <c r="I41" s="35">
        <v>6</v>
      </c>
      <c r="J41" s="35"/>
      <c r="K41" s="36">
        <f aca="true" t="shared" si="4" ref="K41:K49">IF(ISBLANK(F41),"",COUNTIF(F41:J41,"&gt;=0"))</f>
        <v>3</v>
      </c>
      <c r="L41" s="37">
        <f aca="true" t="shared" si="5" ref="L41:L49">IF(ISBLANK(F41),"",(IF(LEFT(F41,1)="-",1,0)+IF(LEFT(G41,1)="-",1,0)+IF(LEFT(H41,1)="-",1,0)+IF(LEFT(I41,1)="-",1,0)+IF(LEFT(J41,1)="-",1,0)))</f>
        <v>1</v>
      </c>
      <c r="M41" s="38">
        <f aca="true" t="shared" si="6" ref="M41:M49">IF(K41=3,1,"")</f>
        <v>1</v>
      </c>
      <c r="N41" s="39">
        <f aca="true" t="shared" si="7" ref="N41:N49">IF(L41=3,1,"")</f>
      </c>
    </row>
    <row r="42" spans="1:14" ht="15">
      <c r="A42" s="18"/>
      <c r="B42" s="40" t="s">
        <v>40</v>
      </c>
      <c r="C42" s="41" t="str">
        <f>IF(C37&gt;"",C37,"")</f>
        <v>Arttu Pihkala</v>
      </c>
      <c r="D42" s="41">
        <f>IF(G37&gt;"",G37,"")</f>
      </c>
      <c r="E42" s="41"/>
      <c r="F42" s="42">
        <v>0</v>
      </c>
      <c r="G42" s="43">
        <v>0</v>
      </c>
      <c r="H42" s="43">
        <v>0</v>
      </c>
      <c r="I42" s="43"/>
      <c r="J42" s="43"/>
      <c r="K42" s="44" t="s">
        <v>82</v>
      </c>
      <c r="L42" s="45">
        <f t="shared" si="5"/>
        <v>0</v>
      </c>
      <c r="M42" s="46">
        <v>1</v>
      </c>
      <c r="N42" s="47">
        <f t="shared" si="7"/>
      </c>
    </row>
    <row r="43" spans="1:14" ht="15">
      <c r="A43" s="18"/>
      <c r="B43" s="48" t="s">
        <v>41</v>
      </c>
      <c r="C43" s="49" t="str">
        <f>IF(C38&gt;"",C38,"")</f>
        <v>Joni Rahikainen</v>
      </c>
      <c r="D43" s="49" t="str">
        <f>IF(G38&gt;"",G38,"")</f>
        <v>Eelis Heikkilä</v>
      </c>
      <c r="E43" s="49"/>
      <c r="F43" s="42">
        <v>11</v>
      </c>
      <c r="G43" s="50">
        <v>11</v>
      </c>
      <c r="H43" s="42">
        <v>1</v>
      </c>
      <c r="I43" s="42"/>
      <c r="J43" s="42"/>
      <c r="K43" s="44">
        <f t="shared" si="4"/>
        <v>3</v>
      </c>
      <c r="L43" s="51">
        <f t="shared" si="5"/>
        <v>0</v>
      </c>
      <c r="M43" s="52">
        <f t="shared" si="6"/>
        <v>1</v>
      </c>
      <c r="N43" s="53">
        <f t="shared" si="7"/>
      </c>
    </row>
    <row r="44" spans="1:14" ht="15">
      <c r="A44" s="18"/>
      <c r="B44" s="54" t="s">
        <v>42</v>
      </c>
      <c r="C44" s="34" t="str">
        <f>IF(C37&gt;"",C37,"")</f>
        <v>Arttu Pihkala</v>
      </c>
      <c r="D44" s="34" t="str">
        <f>IF(G36&gt;"",G36,"")</f>
        <v>Paavo Collanus</v>
      </c>
      <c r="E44" s="55"/>
      <c r="F44" s="56">
        <v>11</v>
      </c>
      <c r="G44" s="57">
        <v>6</v>
      </c>
      <c r="H44" s="56">
        <v>3</v>
      </c>
      <c r="I44" s="56"/>
      <c r="J44" s="56"/>
      <c r="K44" s="36">
        <f t="shared" si="4"/>
        <v>3</v>
      </c>
      <c r="L44" s="37">
        <f t="shared" si="5"/>
        <v>0</v>
      </c>
      <c r="M44" s="38">
        <f t="shared" si="6"/>
        <v>1</v>
      </c>
      <c r="N44" s="39">
        <f t="shared" si="7"/>
      </c>
    </row>
    <row r="45" spans="1:14" ht="15">
      <c r="A45" s="18"/>
      <c r="B45" s="48" t="s">
        <v>43</v>
      </c>
      <c r="C45" s="41" t="str">
        <f>IF(C36&gt;"",C36,"")</f>
        <v>Aleksi Räsänen</v>
      </c>
      <c r="D45" s="41" t="str">
        <f>IF(G38&gt;"",G38,"")</f>
        <v>Eelis Heikkilä</v>
      </c>
      <c r="E45" s="49"/>
      <c r="F45" s="42">
        <v>9</v>
      </c>
      <c r="G45" s="50">
        <v>3</v>
      </c>
      <c r="H45" s="42">
        <v>3</v>
      </c>
      <c r="I45" s="42"/>
      <c r="J45" s="42"/>
      <c r="K45" s="44">
        <f t="shared" si="4"/>
        <v>3</v>
      </c>
      <c r="L45" s="45">
        <f t="shared" si="5"/>
        <v>0</v>
      </c>
      <c r="M45" s="46">
        <f t="shared" si="6"/>
        <v>1</v>
      </c>
      <c r="N45" s="47">
        <f t="shared" si="7"/>
      </c>
    </row>
    <row r="46" spans="1:14" ht="15">
      <c r="A46" s="18"/>
      <c r="B46" s="58" t="s">
        <v>44</v>
      </c>
      <c r="C46" s="59" t="str">
        <f>IF(C38&gt;"",C38,"")</f>
        <v>Joni Rahikainen</v>
      </c>
      <c r="D46" s="59">
        <f>IF(G37&gt;"",G37,"")</f>
      </c>
      <c r="E46" s="59"/>
      <c r="F46" s="60"/>
      <c r="G46" s="61"/>
      <c r="H46" s="60"/>
      <c r="I46" s="60"/>
      <c r="J46" s="60"/>
      <c r="K46" s="62">
        <f t="shared" si="4"/>
      </c>
      <c r="L46" s="63">
        <f t="shared" si="5"/>
      </c>
      <c r="M46" s="64">
        <f t="shared" si="6"/>
      </c>
      <c r="N46" s="65">
        <f t="shared" si="7"/>
      </c>
    </row>
    <row r="47" spans="1:14" ht="15">
      <c r="A47" s="18"/>
      <c r="B47" s="66" t="s">
        <v>45</v>
      </c>
      <c r="C47" s="67" t="str">
        <f>IF(C37&gt;"",C37,"")</f>
        <v>Arttu Pihkala</v>
      </c>
      <c r="D47" s="67" t="str">
        <f>IF(G38&gt;"",G38,"")</f>
        <v>Eelis Heikkilä</v>
      </c>
      <c r="E47" s="68"/>
      <c r="F47" s="69"/>
      <c r="G47" s="69"/>
      <c r="H47" s="69"/>
      <c r="I47" s="69"/>
      <c r="J47" s="69"/>
      <c r="K47" s="70">
        <f t="shared" si="4"/>
      </c>
      <c r="L47" s="71">
        <f t="shared" si="5"/>
      </c>
      <c r="M47" s="72">
        <f t="shared" si="6"/>
      </c>
      <c r="N47" s="73">
        <f t="shared" si="7"/>
      </c>
    </row>
    <row r="48" spans="1:14" ht="15">
      <c r="A48" s="18"/>
      <c r="B48" s="40" t="s">
        <v>46</v>
      </c>
      <c r="C48" s="41" t="str">
        <f>IF(C38&gt;"",C38,"")</f>
        <v>Joni Rahikainen</v>
      </c>
      <c r="D48" s="41" t="str">
        <f>IF(G36&gt;"",G36,"")</f>
        <v>Paavo Collanus</v>
      </c>
      <c r="E48" s="74"/>
      <c r="F48" s="69"/>
      <c r="G48" s="43"/>
      <c r="H48" s="43"/>
      <c r="I48" s="43"/>
      <c r="J48" s="43"/>
      <c r="K48" s="44">
        <f t="shared" si="4"/>
      </c>
      <c r="L48" s="45">
        <f t="shared" si="5"/>
      </c>
      <c r="M48" s="46">
        <f t="shared" si="6"/>
      </c>
      <c r="N48" s="47">
        <f t="shared" si="7"/>
      </c>
    </row>
    <row r="49" spans="1:14" ht="15">
      <c r="A49" s="18"/>
      <c r="B49" s="58" t="s">
        <v>47</v>
      </c>
      <c r="C49" s="59" t="str">
        <f>IF(C36&gt;"",C36,"")</f>
        <v>Aleksi Räsänen</v>
      </c>
      <c r="D49" s="59">
        <f>IF(G37&gt;"",G37,"")</f>
      </c>
      <c r="E49" s="75"/>
      <c r="F49" s="60"/>
      <c r="G49" s="60"/>
      <c r="H49" s="60"/>
      <c r="I49" s="60"/>
      <c r="J49" s="60"/>
      <c r="K49" s="62">
        <f t="shared" si="4"/>
      </c>
      <c r="L49" s="63">
        <f t="shared" si="5"/>
      </c>
      <c r="M49" s="64">
        <f t="shared" si="6"/>
      </c>
      <c r="N49" s="65">
        <f t="shared" si="7"/>
      </c>
    </row>
    <row r="50" spans="1:14" ht="15.75">
      <c r="A50" s="5"/>
      <c r="B50" s="8"/>
      <c r="C50" s="8"/>
      <c r="D50" s="8"/>
      <c r="E50" s="8"/>
      <c r="F50" s="8"/>
      <c r="G50" s="8"/>
      <c r="H50" s="8"/>
      <c r="I50" s="184" t="s">
        <v>48</v>
      </c>
      <c r="J50" s="184"/>
      <c r="K50" s="76">
        <f>IF(ISBLANK(C36),"",SUM(K41:K49))</f>
        <v>12</v>
      </c>
      <c r="L50" s="76">
        <f>IF(ISBLANK(G36),"",SUM(L41:L49))</f>
        <v>1</v>
      </c>
      <c r="M50" s="77">
        <f>IF(ISBLANK(F41),"",SUM(M41:M49))</f>
        <v>5</v>
      </c>
      <c r="N50" s="78">
        <f>IF(ISBLANK(F41),"",SUM(N41:N49))</f>
        <v>0</v>
      </c>
    </row>
    <row r="51" spans="1:14" ht="15">
      <c r="A51" s="5"/>
      <c r="B51" s="79" t="s">
        <v>49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0"/>
    </row>
    <row r="52" spans="1:14" ht="15">
      <c r="A52" s="5"/>
      <c r="B52" s="81" t="s">
        <v>50</v>
      </c>
      <c r="C52" s="81"/>
      <c r="D52" s="81" t="s">
        <v>51</v>
      </c>
      <c r="E52" s="7"/>
      <c r="F52" s="81"/>
      <c r="G52" s="81" t="s">
        <v>52</v>
      </c>
      <c r="H52" s="7"/>
      <c r="I52" s="81"/>
      <c r="J52" s="82" t="s">
        <v>53</v>
      </c>
      <c r="K52" s="9"/>
      <c r="L52" s="8"/>
      <c r="M52" s="8"/>
      <c r="N52" s="80"/>
    </row>
    <row r="53" spans="1:14" ht="18">
      <c r="A53" s="5"/>
      <c r="B53" s="8"/>
      <c r="C53" s="8"/>
      <c r="D53" s="8"/>
      <c r="E53" s="8"/>
      <c r="F53" s="8"/>
      <c r="G53" s="8"/>
      <c r="H53" s="8"/>
      <c r="I53" s="8"/>
      <c r="J53" s="180" t="str">
        <f>IF(M50=5,C35,IF(N50=5,G35,""))</f>
        <v>PT Espoo 1</v>
      </c>
      <c r="K53" s="180"/>
      <c r="L53" s="180"/>
      <c r="M53" s="180"/>
      <c r="N53" s="180"/>
    </row>
    <row r="54" spans="1:14" ht="18">
      <c r="A54" s="83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/>
      <c r="N54" s="86"/>
    </row>
    <row r="55" ht="15">
      <c r="B55" s="87" t="s">
        <v>54</v>
      </c>
    </row>
    <row r="57" ht="15">
      <c r="B57" t="s">
        <v>63</v>
      </c>
    </row>
    <row r="58" spans="1:14" ht="15.75">
      <c r="A58" s="1"/>
      <c r="B58" s="2"/>
      <c r="C58" s="3"/>
      <c r="D58" s="4"/>
      <c r="E58" s="4"/>
      <c r="F58" s="192" t="s">
        <v>1</v>
      </c>
      <c r="G58" s="192"/>
      <c r="H58" s="193" t="s">
        <v>2</v>
      </c>
      <c r="I58" s="193"/>
      <c r="J58" s="193"/>
      <c r="K58" s="193"/>
      <c r="L58" s="193"/>
      <c r="M58" s="193"/>
      <c r="N58" s="193"/>
    </row>
    <row r="59" spans="1:14" ht="15.75">
      <c r="A59" s="5"/>
      <c r="B59" s="6"/>
      <c r="C59" s="7" t="s">
        <v>3</v>
      </c>
      <c r="D59" s="8"/>
      <c r="E59" s="8"/>
      <c r="F59" s="194" t="s">
        <v>4</v>
      </c>
      <c r="G59" s="194"/>
      <c r="H59" s="195" t="s">
        <v>5</v>
      </c>
      <c r="I59" s="195"/>
      <c r="J59" s="195"/>
      <c r="K59" s="195"/>
      <c r="L59" s="195"/>
      <c r="M59" s="195"/>
      <c r="N59" s="195"/>
    </row>
    <row r="60" spans="1:14" ht="15.75">
      <c r="A60" s="5"/>
      <c r="B60" s="9"/>
      <c r="C60" s="6" t="s">
        <v>6</v>
      </c>
      <c r="D60" s="8"/>
      <c r="E60" s="8"/>
      <c r="F60" s="196" t="s">
        <v>7</v>
      </c>
      <c r="G60" s="196"/>
      <c r="H60" s="197" t="s">
        <v>8</v>
      </c>
      <c r="I60" s="197"/>
      <c r="J60" s="197"/>
      <c r="K60" s="197"/>
      <c r="L60" s="197"/>
      <c r="M60" s="197"/>
      <c r="N60" s="197"/>
    </row>
    <row r="61" spans="1:14" ht="20.25">
      <c r="A61" s="5"/>
      <c r="B61" s="10"/>
      <c r="C61" s="11" t="s">
        <v>9</v>
      </c>
      <c r="D61" s="9"/>
      <c r="E61" s="8"/>
      <c r="F61" s="185" t="s">
        <v>10</v>
      </c>
      <c r="G61" s="185"/>
      <c r="H61" s="186">
        <v>42483</v>
      </c>
      <c r="I61" s="186"/>
      <c r="J61" s="186"/>
      <c r="K61" s="12" t="s">
        <v>11</v>
      </c>
      <c r="L61" s="187">
        <v>0.5</v>
      </c>
      <c r="M61" s="187"/>
      <c r="N61" s="187"/>
    </row>
    <row r="62" spans="1:14" ht="15">
      <c r="A62" s="5"/>
      <c r="B62" s="13" t="s">
        <v>12</v>
      </c>
      <c r="D62" s="8"/>
      <c r="E62" s="8"/>
      <c r="F62" s="13" t="s">
        <v>12</v>
      </c>
      <c r="I62" s="14"/>
      <c r="J62" s="15"/>
      <c r="K62" s="16"/>
      <c r="L62" s="16"/>
      <c r="M62" s="16"/>
      <c r="N62" s="17"/>
    </row>
    <row r="63" spans="1:14" ht="15.75">
      <c r="A63" s="18"/>
      <c r="B63" s="19" t="s">
        <v>13</v>
      </c>
      <c r="C63" s="188" t="s">
        <v>64</v>
      </c>
      <c r="D63" s="188"/>
      <c r="E63" s="20"/>
      <c r="F63" s="19" t="s">
        <v>15</v>
      </c>
      <c r="G63" s="189" t="s">
        <v>65</v>
      </c>
      <c r="H63" s="189"/>
      <c r="I63" s="189"/>
      <c r="J63" s="189"/>
      <c r="K63" s="189"/>
      <c r="L63" s="189"/>
      <c r="M63" s="189"/>
      <c r="N63" s="189"/>
    </row>
    <row r="64" spans="1:14" ht="15">
      <c r="A64" s="18"/>
      <c r="B64" s="21" t="s">
        <v>17</v>
      </c>
      <c r="C64" s="190"/>
      <c r="D64" s="190"/>
      <c r="E64" s="22"/>
      <c r="F64" s="23" t="s">
        <v>19</v>
      </c>
      <c r="G64" s="191" t="s">
        <v>66</v>
      </c>
      <c r="H64" s="191"/>
      <c r="I64" s="191"/>
      <c r="J64" s="191"/>
      <c r="K64" s="191"/>
      <c r="L64" s="191"/>
      <c r="M64" s="191"/>
      <c r="N64" s="191"/>
    </row>
    <row r="65" spans="1:14" ht="15">
      <c r="A65" s="18"/>
      <c r="B65" s="24" t="s">
        <v>21</v>
      </c>
      <c r="C65" s="181" t="s">
        <v>67</v>
      </c>
      <c r="D65" s="181"/>
      <c r="E65" s="22"/>
      <c r="F65" s="25" t="s">
        <v>23</v>
      </c>
      <c r="G65" s="182"/>
      <c r="H65" s="182"/>
      <c r="I65" s="182"/>
      <c r="J65" s="182"/>
      <c r="K65" s="182"/>
      <c r="L65" s="182"/>
      <c r="M65" s="182"/>
      <c r="N65" s="182"/>
    </row>
    <row r="66" spans="1:14" ht="15">
      <c r="A66" s="5"/>
      <c r="B66" s="24" t="s">
        <v>25</v>
      </c>
      <c r="C66" s="181" t="s">
        <v>68</v>
      </c>
      <c r="D66" s="181"/>
      <c r="E66" s="22"/>
      <c r="F66" s="26" t="s">
        <v>27</v>
      </c>
      <c r="G66" s="182" t="s">
        <v>69</v>
      </c>
      <c r="H66" s="182"/>
      <c r="I66" s="182"/>
      <c r="J66" s="182"/>
      <c r="K66" s="182"/>
      <c r="L66" s="182"/>
      <c r="M66" s="182"/>
      <c r="N66" s="182"/>
    </row>
    <row r="67" spans="1:14" ht="15.75">
      <c r="A67" s="5"/>
      <c r="B67" s="8"/>
      <c r="C67" s="8"/>
      <c r="D67" s="8"/>
      <c r="E67" s="8"/>
      <c r="F67" s="13" t="s">
        <v>29</v>
      </c>
      <c r="G67" s="27"/>
      <c r="H67" s="27"/>
      <c r="I67" s="27"/>
      <c r="J67" s="8"/>
      <c r="K67" s="8"/>
      <c r="L67" s="8"/>
      <c r="M67" s="28"/>
      <c r="N67" s="29"/>
    </row>
    <row r="68" spans="1:14" ht="15">
      <c r="A68" s="5"/>
      <c r="B68" s="30" t="s">
        <v>30</v>
      </c>
      <c r="C68" s="8"/>
      <c r="D68" s="8"/>
      <c r="E68" s="8"/>
      <c r="F68" s="31" t="s">
        <v>31</v>
      </c>
      <c r="G68" s="31" t="s">
        <v>32</v>
      </c>
      <c r="H68" s="31" t="s">
        <v>33</v>
      </c>
      <c r="I68" s="31" t="s">
        <v>34</v>
      </c>
      <c r="J68" s="31" t="s">
        <v>35</v>
      </c>
      <c r="K68" s="183" t="s">
        <v>36</v>
      </c>
      <c r="L68" s="183"/>
      <c r="M68" s="31" t="s">
        <v>37</v>
      </c>
      <c r="N68" s="32" t="s">
        <v>38</v>
      </c>
    </row>
    <row r="69" spans="1:14" ht="15">
      <c r="A69" s="18"/>
      <c r="B69" s="33" t="s">
        <v>39</v>
      </c>
      <c r="C69" s="34">
        <f>IF(C64&gt;"",C64,"")</f>
      </c>
      <c r="D69" s="34" t="str">
        <f>IF(G64&gt;"",G64,"")</f>
        <v>Juuso Taavela</v>
      </c>
      <c r="E69" s="34"/>
      <c r="F69" s="174" t="s">
        <v>114</v>
      </c>
      <c r="G69" s="174" t="s">
        <v>114</v>
      </c>
      <c r="H69" s="174" t="s">
        <v>114</v>
      </c>
      <c r="I69" s="35"/>
      <c r="J69" s="35"/>
      <c r="K69" s="36"/>
      <c r="L69" s="37" t="s">
        <v>233</v>
      </c>
      <c r="M69" s="38">
        <f aca="true" t="shared" si="8" ref="M69:M77">IF(K69=3,1,"")</f>
      </c>
      <c r="N69" s="39">
        <v>1</v>
      </c>
    </row>
    <row r="70" spans="1:14" ht="15">
      <c r="A70" s="18"/>
      <c r="B70" s="40" t="s">
        <v>40</v>
      </c>
      <c r="C70" s="41" t="str">
        <f>IF(C65&gt;"",C65,"")</f>
        <v>Paul Jokinen</v>
      </c>
      <c r="D70" s="41">
        <f>IF(G65&gt;"",G65,"")</f>
      </c>
      <c r="E70" s="41"/>
      <c r="F70" s="175" t="s">
        <v>185</v>
      </c>
      <c r="G70" s="176" t="s">
        <v>185</v>
      </c>
      <c r="H70" s="176" t="s">
        <v>185</v>
      </c>
      <c r="I70" s="43"/>
      <c r="J70" s="43"/>
      <c r="K70" s="44" t="s">
        <v>233</v>
      </c>
      <c r="L70" s="45"/>
      <c r="M70" s="46">
        <v>1</v>
      </c>
      <c r="N70" s="47">
        <f aca="true" t="shared" si="9" ref="N70:N77">IF(L70=3,1,"")</f>
      </c>
    </row>
    <row r="71" spans="1:14" ht="15">
      <c r="A71" s="18"/>
      <c r="B71" s="48" t="s">
        <v>41</v>
      </c>
      <c r="C71" s="49" t="str">
        <f>IF(C66&gt;"",C66,"")</f>
        <v>Hugo Vuori</v>
      </c>
      <c r="D71" s="49" t="str">
        <f>IF(G66&gt;"",G66,"")</f>
        <v>Aleksi Laine</v>
      </c>
      <c r="E71" s="49"/>
      <c r="F71" s="42">
        <v>9</v>
      </c>
      <c r="G71" s="50">
        <v>6</v>
      </c>
      <c r="H71" s="42">
        <v>6</v>
      </c>
      <c r="I71" s="42"/>
      <c r="J71" s="42"/>
      <c r="K71" s="44">
        <f>IF(ISBLANK(F71),"",COUNTIF(F71:J71,"&gt;=0"))</f>
        <v>3</v>
      </c>
      <c r="L71" s="51">
        <f>IF(ISBLANK(F71),"",(IF(LEFT(F71,1)="-",1,0)+IF(LEFT(G71,1)="-",1,0)+IF(LEFT(H71,1)="-",1,0)+IF(LEFT(I71,1)="-",1,0)+IF(LEFT(J71,1)="-",1,0)))</f>
        <v>0</v>
      </c>
      <c r="M71" s="52">
        <f t="shared" si="8"/>
        <v>1</v>
      </c>
      <c r="N71" s="53">
        <f t="shared" si="9"/>
      </c>
    </row>
    <row r="72" spans="1:14" ht="15">
      <c r="A72" s="18"/>
      <c r="B72" s="54" t="s">
        <v>42</v>
      </c>
      <c r="C72" s="34" t="str">
        <f>IF(C65&gt;"",C65,"")</f>
        <v>Paul Jokinen</v>
      </c>
      <c r="D72" s="34" t="str">
        <f>IF(G64&gt;"",G64,"")</f>
        <v>Juuso Taavela</v>
      </c>
      <c r="E72" s="55"/>
      <c r="F72" s="56">
        <v>11</v>
      </c>
      <c r="G72" s="57">
        <v>5</v>
      </c>
      <c r="H72" s="56">
        <v>9</v>
      </c>
      <c r="I72" s="56"/>
      <c r="J72" s="56"/>
      <c r="K72" s="36">
        <f>IF(ISBLANK(F72),"",COUNTIF(F72:J72,"&gt;=0"))</f>
        <v>3</v>
      </c>
      <c r="L72" s="37">
        <f>IF(ISBLANK(F72),"",(IF(LEFT(F72,1)="-",1,0)+IF(LEFT(G72,1)="-",1,0)+IF(LEFT(H72,1)="-",1,0)+IF(LEFT(I72,1)="-",1,0)+IF(LEFT(J72,1)="-",1,0)))</f>
        <v>0</v>
      </c>
      <c r="M72" s="38">
        <f t="shared" si="8"/>
        <v>1</v>
      </c>
      <c r="N72" s="39">
        <f t="shared" si="9"/>
      </c>
    </row>
    <row r="73" spans="1:14" ht="15">
      <c r="A73" s="18"/>
      <c r="B73" s="48" t="s">
        <v>43</v>
      </c>
      <c r="C73" s="41">
        <f>IF(C64&gt;"",C64,"")</f>
      </c>
      <c r="D73" s="41" t="str">
        <f>IF(G66&gt;"",G66,"")</f>
        <v>Aleksi Laine</v>
      </c>
      <c r="E73" s="49"/>
      <c r="F73" s="175" t="s">
        <v>114</v>
      </c>
      <c r="G73" s="177" t="s">
        <v>114</v>
      </c>
      <c r="H73" s="175" t="s">
        <v>114</v>
      </c>
      <c r="I73" s="42"/>
      <c r="J73" s="42"/>
      <c r="K73" s="44"/>
      <c r="L73" s="45" t="s">
        <v>233</v>
      </c>
      <c r="M73" s="46">
        <f t="shared" si="8"/>
      </c>
      <c r="N73" s="47">
        <v>1</v>
      </c>
    </row>
    <row r="74" spans="1:14" ht="15">
      <c r="A74" s="18"/>
      <c r="B74" s="58" t="s">
        <v>44</v>
      </c>
      <c r="C74" s="59" t="str">
        <f>IF(C66&gt;"",C66,"")</f>
        <v>Hugo Vuori</v>
      </c>
      <c r="D74" s="59">
        <f>IF(G65&gt;"",G65,"")</f>
      </c>
      <c r="E74" s="59"/>
      <c r="F74" s="178" t="s">
        <v>185</v>
      </c>
      <c r="G74" s="179" t="s">
        <v>185</v>
      </c>
      <c r="H74" s="178" t="s">
        <v>185</v>
      </c>
      <c r="I74" s="60"/>
      <c r="J74" s="60"/>
      <c r="K74" s="62" t="s">
        <v>233</v>
      </c>
      <c r="L74" s="63"/>
      <c r="M74" s="64">
        <v>1</v>
      </c>
      <c r="N74" s="65">
        <f t="shared" si="9"/>
      </c>
    </row>
    <row r="75" spans="1:14" ht="15">
      <c r="A75" s="18"/>
      <c r="B75" s="66" t="s">
        <v>45</v>
      </c>
      <c r="C75" s="67" t="str">
        <f>IF(C65&gt;"",C65,"")</f>
        <v>Paul Jokinen</v>
      </c>
      <c r="D75" s="67" t="str">
        <f>IF(G66&gt;"",G66,"")</f>
        <v>Aleksi Laine</v>
      </c>
      <c r="E75" s="68"/>
      <c r="F75" s="69">
        <v>2</v>
      </c>
      <c r="G75" s="69">
        <v>8</v>
      </c>
      <c r="H75" s="69">
        <v>2</v>
      </c>
      <c r="I75" s="69"/>
      <c r="J75" s="69"/>
      <c r="K75" s="70">
        <f>IF(ISBLANK(F75),"",COUNTIF(F75:J75,"&gt;=0"))</f>
        <v>3</v>
      </c>
      <c r="L75" s="71">
        <f>IF(ISBLANK(F75),"",(IF(LEFT(F75,1)="-",1,0)+IF(LEFT(G75,1)="-",1,0)+IF(LEFT(H75,1)="-",1,0)+IF(LEFT(I75,1)="-",1,0)+IF(LEFT(J75,1)="-",1,0)))</f>
        <v>0</v>
      </c>
      <c r="M75" s="72">
        <f t="shared" si="8"/>
        <v>1</v>
      </c>
      <c r="N75" s="73">
        <f t="shared" si="9"/>
      </c>
    </row>
    <row r="76" spans="1:14" ht="15">
      <c r="A76" s="18"/>
      <c r="B76" s="40" t="s">
        <v>46</v>
      </c>
      <c r="C76" s="41" t="str">
        <f>IF(C66&gt;"",C66,"")</f>
        <v>Hugo Vuori</v>
      </c>
      <c r="D76" s="41" t="str">
        <f>IF(G64&gt;"",G64,"")</f>
        <v>Juuso Taavela</v>
      </c>
      <c r="E76" s="74"/>
      <c r="F76" s="69"/>
      <c r="G76" s="43"/>
      <c r="H76" s="43"/>
      <c r="I76" s="43"/>
      <c r="J76" s="43"/>
      <c r="K76" s="44">
        <f>IF(ISBLANK(F76),"",COUNTIF(F76:J76,"&gt;=0"))</f>
      </c>
      <c r="L76" s="45">
        <f>IF(ISBLANK(F76),"",(IF(LEFT(F76,1)="-",1,0)+IF(LEFT(G76,1)="-",1,0)+IF(LEFT(H76,1)="-",1,0)+IF(LEFT(I76,1)="-",1,0)+IF(LEFT(J76,1)="-",1,0)))</f>
      </c>
      <c r="M76" s="46">
        <f t="shared" si="8"/>
      </c>
      <c r="N76" s="47">
        <f t="shared" si="9"/>
      </c>
    </row>
    <row r="77" spans="1:14" ht="15">
      <c r="A77" s="18"/>
      <c r="B77" s="58" t="s">
        <v>47</v>
      </c>
      <c r="C77" s="59">
        <f>IF(C64&gt;"",C64,"")</f>
      </c>
      <c r="D77" s="59">
        <f>IF(G65&gt;"",G65,"")</f>
      </c>
      <c r="E77" s="75"/>
      <c r="F77" s="60"/>
      <c r="G77" s="60"/>
      <c r="H77" s="60"/>
      <c r="I77" s="60"/>
      <c r="J77" s="60"/>
      <c r="K77" s="62">
        <f>IF(ISBLANK(F77),"",COUNTIF(F77:J77,"&gt;=0"))</f>
      </c>
      <c r="L77" s="63">
        <f>IF(ISBLANK(F77),"",(IF(LEFT(F77,1)="-",1,0)+IF(LEFT(G77,1)="-",1,0)+IF(LEFT(H77,1)="-",1,0)+IF(LEFT(I77,1)="-",1,0)+IF(LEFT(J77,1)="-",1,0)))</f>
      </c>
      <c r="M77" s="64">
        <f t="shared" si="8"/>
      </c>
      <c r="N77" s="65">
        <f t="shared" si="9"/>
      </c>
    </row>
    <row r="78" spans="1:14" ht="15.75">
      <c r="A78" s="5"/>
      <c r="B78" s="8"/>
      <c r="C78" s="8"/>
      <c r="D78" s="8"/>
      <c r="E78" s="8"/>
      <c r="F78" s="8"/>
      <c r="G78" s="8"/>
      <c r="H78" s="8"/>
      <c r="I78" s="184" t="s">
        <v>48</v>
      </c>
      <c r="J78" s="184"/>
      <c r="K78" s="76">
        <v>9</v>
      </c>
      <c r="L78" s="76">
        <f>IF(ISBLANK(G64),"",SUM(L69:L77))</f>
        <v>0</v>
      </c>
      <c r="M78" s="77">
        <v>5</v>
      </c>
      <c r="N78" s="78">
        <v>2</v>
      </c>
    </row>
    <row r="79" spans="1:14" ht="15">
      <c r="A79" s="5"/>
      <c r="B79" s="79" t="s">
        <v>49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0"/>
    </row>
    <row r="80" spans="1:14" ht="15">
      <c r="A80" s="5"/>
      <c r="B80" s="81" t="s">
        <v>50</v>
      </c>
      <c r="C80" s="81"/>
      <c r="D80" s="81" t="s">
        <v>51</v>
      </c>
      <c r="E80" s="7"/>
      <c r="F80" s="81"/>
      <c r="G80" s="81" t="s">
        <v>52</v>
      </c>
      <c r="H80" s="7"/>
      <c r="I80" s="81"/>
      <c r="J80" s="82" t="s">
        <v>53</v>
      </c>
      <c r="K80" s="9"/>
      <c r="L80" s="8"/>
      <c r="M80" s="8"/>
      <c r="N80" s="80"/>
    </row>
    <row r="81" spans="1:14" ht="18">
      <c r="A81" s="5"/>
      <c r="B81" s="8"/>
      <c r="C81" s="8"/>
      <c r="D81" s="8"/>
      <c r="E81" s="8"/>
      <c r="F81" s="8"/>
      <c r="G81" s="8"/>
      <c r="H81" s="8"/>
      <c r="I81" s="8"/>
      <c r="J81" s="180" t="s">
        <v>64</v>
      </c>
      <c r="K81" s="180"/>
      <c r="L81" s="180"/>
      <c r="M81" s="180"/>
      <c r="N81" s="180"/>
    </row>
    <row r="82" spans="1:14" ht="18">
      <c r="A82" s="83"/>
      <c r="B82" s="84"/>
      <c r="C82" s="84"/>
      <c r="D82" s="84"/>
      <c r="E82" s="84"/>
      <c r="F82" s="84"/>
      <c r="G82" s="84"/>
      <c r="H82" s="84"/>
      <c r="I82" s="84"/>
      <c r="J82" s="85"/>
      <c r="K82" s="85"/>
      <c r="L82" s="85"/>
      <c r="M82" s="85"/>
      <c r="N82" s="86"/>
    </row>
    <row r="83" ht="15">
      <c r="B83" s="87" t="s">
        <v>54</v>
      </c>
    </row>
    <row r="85" ht="15">
      <c r="B85" t="s">
        <v>70</v>
      </c>
    </row>
    <row r="86" spans="1:14" ht="15.75">
      <c r="A86" s="1"/>
      <c r="B86" s="2"/>
      <c r="C86" s="3"/>
      <c r="D86" s="4"/>
      <c r="E86" s="4"/>
      <c r="F86" s="192" t="s">
        <v>1</v>
      </c>
      <c r="G86" s="192"/>
      <c r="H86" s="193" t="s">
        <v>2</v>
      </c>
      <c r="I86" s="193"/>
      <c r="J86" s="193"/>
      <c r="K86" s="193"/>
      <c r="L86" s="193"/>
      <c r="M86" s="193"/>
      <c r="N86" s="193"/>
    </row>
    <row r="87" spans="1:14" ht="15.75">
      <c r="A87" s="5"/>
      <c r="B87" s="6"/>
      <c r="C87" s="7" t="s">
        <v>3</v>
      </c>
      <c r="D87" s="8"/>
      <c r="E87" s="8"/>
      <c r="F87" s="194" t="s">
        <v>4</v>
      </c>
      <c r="G87" s="194"/>
      <c r="H87" s="195" t="s">
        <v>5</v>
      </c>
      <c r="I87" s="195"/>
      <c r="J87" s="195"/>
      <c r="K87" s="195"/>
      <c r="L87" s="195"/>
      <c r="M87" s="195"/>
      <c r="N87" s="195"/>
    </row>
    <row r="88" spans="1:14" ht="15.75">
      <c r="A88" s="5"/>
      <c r="B88" s="9"/>
      <c r="C88" s="6" t="s">
        <v>6</v>
      </c>
      <c r="D88" s="8"/>
      <c r="E88" s="8"/>
      <c r="F88" s="196" t="s">
        <v>7</v>
      </c>
      <c r="G88" s="196"/>
      <c r="H88" s="197" t="s">
        <v>8</v>
      </c>
      <c r="I88" s="197"/>
      <c r="J88" s="197"/>
      <c r="K88" s="197"/>
      <c r="L88" s="197"/>
      <c r="M88" s="197"/>
      <c r="N88" s="197"/>
    </row>
    <row r="89" spans="1:14" ht="20.25">
      <c r="A89" s="5"/>
      <c r="B89" s="10"/>
      <c r="C89" s="11" t="s">
        <v>9</v>
      </c>
      <c r="D89" s="9"/>
      <c r="E89" s="8"/>
      <c r="F89" s="185" t="s">
        <v>10</v>
      </c>
      <c r="G89" s="185"/>
      <c r="H89" s="186">
        <v>42483</v>
      </c>
      <c r="I89" s="186"/>
      <c r="J89" s="186"/>
      <c r="K89" s="12" t="s">
        <v>11</v>
      </c>
      <c r="L89" s="187">
        <v>0.5</v>
      </c>
      <c r="M89" s="187"/>
      <c r="N89" s="187"/>
    </row>
    <row r="90" spans="1:14" ht="15">
      <c r="A90" s="5"/>
      <c r="B90" s="13" t="s">
        <v>12</v>
      </c>
      <c r="D90" s="8"/>
      <c r="E90" s="8"/>
      <c r="F90" s="13" t="s">
        <v>12</v>
      </c>
      <c r="I90" s="14"/>
      <c r="J90" s="15"/>
      <c r="K90" s="16"/>
      <c r="L90" s="16"/>
      <c r="M90" s="16"/>
      <c r="N90" s="17"/>
    </row>
    <row r="91" spans="1:14" ht="15.75">
      <c r="A91" s="18"/>
      <c r="B91" s="19" t="s">
        <v>13</v>
      </c>
      <c r="C91" s="188" t="s">
        <v>14</v>
      </c>
      <c r="D91" s="188"/>
      <c r="E91" s="20"/>
      <c r="F91" s="19" t="s">
        <v>15</v>
      </c>
      <c r="G91" s="189" t="s">
        <v>71</v>
      </c>
      <c r="H91" s="189"/>
      <c r="I91" s="189"/>
      <c r="J91" s="189"/>
      <c r="K91" s="189"/>
      <c r="L91" s="189"/>
      <c r="M91" s="189"/>
      <c r="N91" s="189"/>
    </row>
    <row r="92" spans="1:14" ht="15">
      <c r="A92" s="18"/>
      <c r="B92" s="21" t="s">
        <v>17</v>
      </c>
      <c r="C92" s="190" t="s">
        <v>72</v>
      </c>
      <c r="D92" s="190"/>
      <c r="E92" s="22"/>
      <c r="F92" s="23" t="s">
        <v>19</v>
      </c>
      <c r="G92" s="191" t="s">
        <v>73</v>
      </c>
      <c r="H92" s="191"/>
      <c r="I92" s="191"/>
      <c r="J92" s="191"/>
      <c r="K92" s="191"/>
      <c r="L92" s="191"/>
      <c r="M92" s="191"/>
      <c r="N92" s="191"/>
    </row>
    <row r="93" spans="1:14" ht="15">
      <c r="A93" s="18"/>
      <c r="B93" s="24" t="s">
        <v>21</v>
      </c>
      <c r="C93" s="181" t="s">
        <v>18</v>
      </c>
      <c r="D93" s="181"/>
      <c r="E93" s="22"/>
      <c r="F93" s="25" t="s">
        <v>23</v>
      </c>
      <c r="G93" s="182" t="s">
        <v>74</v>
      </c>
      <c r="H93" s="182"/>
      <c r="I93" s="182"/>
      <c r="J93" s="182"/>
      <c r="K93" s="182"/>
      <c r="L93" s="182"/>
      <c r="M93" s="182"/>
      <c r="N93" s="182"/>
    </row>
    <row r="94" spans="1:14" ht="15">
      <c r="A94" s="5"/>
      <c r="B94" s="24" t="s">
        <v>25</v>
      </c>
      <c r="C94" s="181" t="s">
        <v>26</v>
      </c>
      <c r="D94" s="181"/>
      <c r="E94" s="22"/>
      <c r="F94" s="26" t="s">
        <v>27</v>
      </c>
      <c r="G94" s="182" t="s">
        <v>75</v>
      </c>
      <c r="H94" s="182"/>
      <c r="I94" s="182"/>
      <c r="J94" s="182"/>
      <c r="K94" s="182"/>
      <c r="L94" s="182"/>
      <c r="M94" s="182"/>
      <c r="N94" s="182"/>
    </row>
    <row r="95" spans="1:14" ht="15.75">
      <c r="A95" s="5"/>
      <c r="B95" s="8"/>
      <c r="C95" s="8"/>
      <c r="D95" s="8"/>
      <c r="E95" s="8"/>
      <c r="F95" s="13" t="s">
        <v>29</v>
      </c>
      <c r="G95" s="27"/>
      <c r="H95" s="27"/>
      <c r="I95" s="27"/>
      <c r="J95" s="8"/>
      <c r="K95" s="8"/>
      <c r="L95" s="8"/>
      <c r="M95" s="28"/>
      <c r="N95" s="29"/>
    </row>
    <row r="96" spans="1:14" ht="15">
      <c r="A96" s="5"/>
      <c r="B96" s="30" t="s">
        <v>30</v>
      </c>
      <c r="C96" s="8"/>
      <c r="D96" s="8"/>
      <c r="E96" s="8"/>
      <c r="F96" s="31" t="s">
        <v>31</v>
      </c>
      <c r="G96" s="31" t="s">
        <v>32</v>
      </c>
      <c r="H96" s="31" t="s">
        <v>33</v>
      </c>
      <c r="I96" s="31" t="s">
        <v>34</v>
      </c>
      <c r="J96" s="31" t="s">
        <v>35</v>
      </c>
      <c r="K96" s="183" t="s">
        <v>36</v>
      </c>
      <c r="L96" s="183"/>
      <c r="M96" s="31" t="s">
        <v>37</v>
      </c>
      <c r="N96" s="32" t="s">
        <v>38</v>
      </c>
    </row>
    <row r="97" spans="1:14" ht="15">
      <c r="A97" s="18"/>
      <c r="B97" s="33" t="s">
        <v>39</v>
      </c>
      <c r="C97" s="34" t="str">
        <f>IF(C92&gt;"",C92,"")</f>
        <v>Joonas Kylliö</v>
      </c>
      <c r="D97" s="34" t="str">
        <f>IF(G92&gt;"",G92,"")</f>
        <v>Teemu Säppi</v>
      </c>
      <c r="E97" s="34"/>
      <c r="F97" s="35">
        <v>-6</v>
      </c>
      <c r="G97" s="35">
        <v>-11</v>
      </c>
      <c r="H97" s="35">
        <v>10</v>
      </c>
      <c r="I97" s="35">
        <v>9</v>
      </c>
      <c r="J97" s="35">
        <v>17</v>
      </c>
      <c r="K97" s="36">
        <f aca="true" t="shared" si="10" ref="K97:K105">IF(ISBLANK(F97),"",COUNTIF(F97:J97,"&gt;=0"))</f>
        <v>3</v>
      </c>
      <c r="L97" s="37">
        <f aca="true" t="shared" si="11" ref="L97:L105">IF(ISBLANK(F97),"",(IF(LEFT(F97,1)="-",1,0)+IF(LEFT(G97,1)="-",1,0)+IF(LEFT(H97,1)="-",1,0)+IF(LEFT(I97,1)="-",1,0)+IF(LEFT(J97,1)="-",1,0)))</f>
        <v>2</v>
      </c>
      <c r="M97" s="38">
        <f aca="true" t="shared" si="12" ref="M97:M105">IF(K97=3,1,"")</f>
        <v>1</v>
      </c>
      <c r="N97" s="39">
        <f aca="true" t="shared" si="13" ref="N97:N105">IF(L97=3,1,"")</f>
      </c>
    </row>
    <row r="98" spans="1:14" ht="15">
      <c r="A98" s="18"/>
      <c r="B98" s="40" t="s">
        <v>40</v>
      </c>
      <c r="C98" s="41" t="str">
        <f>IF(C93&gt;"",C93,"")</f>
        <v>Emil Pyykkö</v>
      </c>
      <c r="D98" s="41" t="str">
        <f>IF(G93&gt;"",G93,"")</f>
        <v>Niilo Räty</v>
      </c>
      <c r="E98" s="41"/>
      <c r="F98" s="42">
        <v>8</v>
      </c>
      <c r="G98" s="43">
        <v>8</v>
      </c>
      <c r="H98" s="43">
        <v>-10</v>
      </c>
      <c r="I98" s="43">
        <v>-5</v>
      </c>
      <c r="J98" s="43">
        <v>7</v>
      </c>
      <c r="K98" s="44">
        <f t="shared" si="10"/>
        <v>3</v>
      </c>
      <c r="L98" s="45">
        <f t="shared" si="11"/>
        <v>2</v>
      </c>
      <c r="M98" s="46">
        <f t="shared" si="12"/>
        <v>1</v>
      </c>
      <c r="N98" s="47">
        <f t="shared" si="13"/>
      </c>
    </row>
    <row r="99" spans="1:14" ht="15">
      <c r="A99" s="18"/>
      <c r="B99" s="48" t="s">
        <v>41</v>
      </c>
      <c r="C99" s="49" t="str">
        <f>IF(C94&gt;"",C94,"")</f>
        <v>Sam Khosravi</v>
      </c>
      <c r="D99" s="49" t="str">
        <f>IF(G94&gt;"",G94,"")</f>
        <v>Santeri Korhonen</v>
      </c>
      <c r="E99" s="49"/>
      <c r="F99" s="42">
        <v>-9</v>
      </c>
      <c r="G99" s="50">
        <v>-5</v>
      </c>
      <c r="H99" s="42">
        <v>7</v>
      </c>
      <c r="I99" s="42">
        <v>-3</v>
      </c>
      <c r="J99" s="42"/>
      <c r="K99" s="44">
        <f t="shared" si="10"/>
        <v>1</v>
      </c>
      <c r="L99" s="51">
        <f t="shared" si="11"/>
        <v>3</v>
      </c>
      <c r="M99" s="52">
        <f t="shared" si="12"/>
      </c>
      <c r="N99" s="53">
        <f t="shared" si="13"/>
        <v>1</v>
      </c>
    </row>
    <row r="100" spans="1:14" ht="15">
      <c r="A100" s="18"/>
      <c r="B100" s="54" t="s">
        <v>42</v>
      </c>
      <c r="C100" s="34" t="str">
        <f>IF(C93&gt;"",C93,"")</f>
        <v>Emil Pyykkö</v>
      </c>
      <c r="D100" s="34" t="str">
        <f>IF(G92&gt;"",G92,"")</f>
        <v>Teemu Säppi</v>
      </c>
      <c r="E100" s="55"/>
      <c r="F100" s="56">
        <v>9</v>
      </c>
      <c r="G100" s="57">
        <v>13</v>
      </c>
      <c r="H100" s="56">
        <v>12</v>
      </c>
      <c r="I100" s="56"/>
      <c r="J100" s="56"/>
      <c r="K100" s="36">
        <f t="shared" si="10"/>
        <v>3</v>
      </c>
      <c r="L100" s="37">
        <f t="shared" si="11"/>
        <v>0</v>
      </c>
      <c r="M100" s="38">
        <f t="shared" si="12"/>
        <v>1</v>
      </c>
      <c r="N100" s="39">
        <f t="shared" si="13"/>
      </c>
    </row>
    <row r="101" spans="1:14" ht="15">
      <c r="A101" s="18"/>
      <c r="B101" s="48" t="s">
        <v>43</v>
      </c>
      <c r="C101" s="41" t="str">
        <f>IF(C92&gt;"",C92,"")</f>
        <v>Joonas Kylliö</v>
      </c>
      <c r="D101" s="41" t="str">
        <f>IF(G94&gt;"",G94,"")</f>
        <v>Santeri Korhonen</v>
      </c>
      <c r="E101" s="49"/>
      <c r="F101" s="42">
        <v>-3</v>
      </c>
      <c r="G101" s="50">
        <v>-5</v>
      </c>
      <c r="H101" s="42">
        <v>-6</v>
      </c>
      <c r="I101" s="42"/>
      <c r="J101" s="42"/>
      <c r="K101" s="44">
        <f t="shared" si="10"/>
        <v>0</v>
      </c>
      <c r="L101" s="45">
        <f t="shared" si="11"/>
        <v>3</v>
      </c>
      <c r="M101" s="46">
        <f t="shared" si="12"/>
      </c>
      <c r="N101" s="47">
        <f t="shared" si="13"/>
        <v>1</v>
      </c>
    </row>
    <row r="102" spans="1:14" ht="15">
      <c r="A102" s="18"/>
      <c r="B102" s="58" t="s">
        <v>44</v>
      </c>
      <c r="C102" s="59" t="str">
        <f>IF(C94&gt;"",C94,"")</f>
        <v>Sam Khosravi</v>
      </c>
      <c r="D102" s="59" t="str">
        <f>IF(G93&gt;"",G93,"")</f>
        <v>Niilo Räty</v>
      </c>
      <c r="E102" s="59"/>
      <c r="F102" s="60">
        <v>6</v>
      </c>
      <c r="G102" s="61">
        <v>1</v>
      </c>
      <c r="H102" s="60">
        <v>2</v>
      </c>
      <c r="I102" s="60"/>
      <c r="J102" s="60"/>
      <c r="K102" s="62">
        <f t="shared" si="10"/>
        <v>3</v>
      </c>
      <c r="L102" s="63">
        <f t="shared" si="11"/>
        <v>0</v>
      </c>
      <c r="M102" s="64">
        <f t="shared" si="12"/>
        <v>1</v>
      </c>
      <c r="N102" s="65">
        <f t="shared" si="13"/>
      </c>
    </row>
    <row r="103" spans="1:14" ht="15">
      <c r="A103" s="18"/>
      <c r="B103" s="66" t="s">
        <v>45</v>
      </c>
      <c r="C103" s="67" t="str">
        <f>IF(C93&gt;"",C93,"")</f>
        <v>Emil Pyykkö</v>
      </c>
      <c r="D103" s="67" t="str">
        <f>IF(G94&gt;"",G94,"")</f>
        <v>Santeri Korhonen</v>
      </c>
      <c r="E103" s="68"/>
      <c r="F103" s="69">
        <v>-4</v>
      </c>
      <c r="G103" s="69">
        <v>-4</v>
      </c>
      <c r="H103" s="69">
        <v>8</v>
      </c>
      <c r="I103" s="69">
        <v>-1</v>
      </c>
      <c r="J103" s="69"/>
      <c r="K103" s="70">
        <f t="shared" si="10"/>
        <v>1</v>
      </c>
      <c r="L103" s="71">
        <f t="shared" si="11"/>
        <v>3</v>
      </c>
      <c r="M103" s="72">
        <f t="shared" si="12"/>
      </c>
      <c r="N103" s="73">
        <f t="shared" si="13"/>
        <v>1</v>
      </c>
    </row>
    <row r="104" spans="1:14" ht="15">
      <c r="A104" s="18"/>
      <c r="B104" s="40" t="s">
        <v>46</v>
      </c>
      <c r="C104" s="41" t="str">
        <f>IF(C94&gt;"",C94,"")</f>
        <v>Sam Khosravi</v>
      </c>
      <c r="D104" s="41" t="str">
        <f>IF(G92&gt;"",G92,"")</f>
        <v>Teemu Säppi</v>
      </c>
      <c r="E104" s="74"/>
      <c r="F104" s="69">
        <v>10</v>
      </c>
      <c r="G104" s="43">
        <v>9</v>
      </c>
      <c r="H104" s="43">
        <v>-9</v>
      </c>
      <c r="I104" s="43">
        <v>0</v>
      </c>
      <c r="J104" s="43"/>
      <c r="K104" s="44">
        <f t="shared" si="10"/>
        <v>3</v>
      </c>
      <c r="L104" s="45">
        <f t="shared" si="11"/>
        <v>1</v>
      </c>
      <c r="M104" s="46">
        <f t="shared" si="12"/>
        <v>1</v>
      </c>
      <c r="N104" s="47">
        <f t="shared" si="13"/>
      </c>
    </row>
    <row r="105" spans="1:14" ht="15">
      <c r="A105" s="18"/>
      <c r="B105" s="58" t="s">
        <v>47</v>
      </c>
      <c r="C105" s="59" t="str">
        <f>IF(C92&gt;"",C92,"")</f>
        <v>Joonas Kylliö</v>
      </c>
      <c r="D105" s="59" t="str">
        <f>IF(G93&gt;"",G93,"")</f>
        <v>Niilo Räty</v>
      </c>
      <c r="E105" s="75"/>
      <c r="F105" s="60"/>
      <c r="G105" s="60"/>
      <c r="H105" s="60"/>
      <c r="I105" s="60"/>
      <c r="J105" s="60"/>
      <c r="K105" s="62">
        <f t="shared" si="10"/>
      </c>
      <c r="L105" s="63">
        <f t="shared" si="11"/>
      </c>
      <c r="M105" s="64">
        <f t="shared" si="12"/>
      </c>
      <c r="N105" s="65">
        <f t="shared" si="13"/>
      </c>
    </row>
    <row r="106" spans="1:14" ht="15.75">
      <c r="A106" s="5"/>
      <c r="B106" s="8"/>
      <c r="C106" s="8"/>
      <c r="D106" s="8"/>
      <c r="E106" s="8"/>
      <c r="F106" s="8"/>
      <c r="G106" s="8"/>
      <c r="H106" s="8"/>
      <c r="I106" s="184" t="s">
        <v>48</v>
      </c>
      <c r="J106" s="184"/>
      <c r="K106" s="76">
        <f>IF(ISBLANK(C92),"",SUM(K97:K105))</f>
        <v>17</v>
      </c>
      <c r="L106" s="76">
        <f>IF(ISBLANK(G92),"",SUM(L97:L105))</f>
        <v>14</v>
      </c>
      <c r="M106" s="77">
        <f>IF(ISBLANK(F97),"",SUM(M97:M105))</f>
        <v>5</v>
      </c>
      <c r="N106" s="78">
        <f>IF(ISBLANK(F97),"",SUM(N97:N105))</f>
        <v>3</v>
      </c>
    </row>
    <row r="107" spans="1:14" ht="15">
      <c r="A107" s="5"/>
      <c r="B107" s="79" t="s">
        <v>49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0"/>
    </row>
    <row r="108" spans="1:14" ht="15">
      <c r="A108" s="5"/>
      <c r="B108" s="81" t="s">
        <v>50</v>
      </c>
      <c r="C108" s="81"/>
      <c r="D108" s="81" t="s">
        <v>51</v>
      </c>
      <c r="E108" s="7"/>
      <c r="F108" s="81"/>
      <c r="G108" s="81" t="s">
        <v>52</v>
      </c>
      <c r="H108" s="7"/>
      <c r="I108" s="81"/>
      <c r="J108" s="82" t="s">
        <v>53</v>
      </c>
      <c r="K108" s="9"/>
      <c r="L108" s="8"/>
      <c r="M108" s="8"/>
      <c r="N108" s="80"/>
    </row>
    <row r="109" spans="1:14" ht="18">
      <c r="A109" s="5"/>
      <c r="B109" s="8"/>
      <c r="C109" s="8"/>
      <c r="D109" s="8"/>
      <c r="E109" s="8"/>
      <c r="F109" s="8"/>
      <c r="G109" s="8"/>
      <c r="H109" s="8"/>
      <c r="I109" s="8"/>
      <c r="J109" s="180" t="str">
        <f>IF(M106=5,C91,IF(N106=5,G91,""))</f>
        <v>TIP-70</v>
      </c>
      <c r="K109" s="180"/>
      <c r="L109" s="180"/>
      <c r="M109" s="180"/>
      <c r="N109" s="180"/>
    </row>
    <row r="110" spans="1:14" ht="18">
      <c r="A110" s="83"/>
      <c r="B110" s="84"/>
      <c r="C110" s="84"/>
      <c r="D110" s="84"/>
      <c r="E110" s="84"/>
      <c r="F110" s="84"/>
      <c r="G110" s="84"/>
      <c r="H110" s="84"/>
      <c r="I110" s="84"/>
      <c r="J110" s="85"/>
      <c r="K110" s="85"/>
      <c r="L110" s="85"/>
      <c r="M110" s="85"/>
      <c r="N110" s="86"/>
    </row>
    <row r="111" ht="15">
      <c r="B111" s="87" t="s">
        <v>54</v>
      </c>
    </row>
    <row r="114" spans="2:4" ht="15">
      <c r="B114" t="s">
        <v>76</v>
      </c>
      <c r="D114" t="s">
        <v>77</v>
      </c>
    </row>
    <row r="115" spans="1:14" ht="15.75">
      <c r="A115" s="1"/>
      <c r="B115" s="2"/>
      <c r="C115" s="3"/>
      <c r="D115" s="4"/>
      <c r="E115" s="4"/>
      <c r="F115" s="192" t="s">
        <v>1</v>
      </c>
      <c r="G115" s="192"/>
      <c r="H115" s="193" t="s">
        <v>2</v>
      </c>
      <c r="I115" s="193"/>
      <c r="J115" s="193"/>
      <c r="K115" s="193"/>
      <c r="L115" s="193"/>
      <c r="M115" s="193"/>
      <c r="N115" s="193"/>
    </row>
    <row r="116" spans="1:14" ht="15.75">
      <c r="A116" s="5"/>
      <c r="B116" s="6"/>
      <c r="C116" s="7" t="s">
        <v>3</v>
      </c>
      <c r="D116" s="8"/>
      <c r="E116" s="8"/>
      <c r="F116" s="194" t="s">
        <v>4</v>
      </c>
      <c r="G116" s="194"/>
      <c r="H116" s="195" t="s">
        <v>5</v>
      </c>
      <c r="I116" s="195"/>
      <c r="J116" s="195"/>
      <c r="K116" s="195"/>
      <c r="L116" s="195"/>
      <c r="M116" s="195"/>
      <c r="N116" s="195"/>
    </row>
    <row r="117" spans="1:14" ht="15.75">
      <c r="A117" s="5"/>
      <c r="B117" s="9"/>
      <c r="C117" s="6" t="s">
        <v>6</v>
      </c>
      <c r="D117" s="8"/>
      <c r="E117" s="8"/>
      <c r="F117" s="196" t="s">
        <v>7</v>
      </c>
      <c r="G117" s="196"/>
      <c r="H117" s="197" t="s">
        <v>8</v>
      </c>
      <c r="I117" s="197"/>
      <c r="J117" s="197"/>
      <c r="K117" s="197"/>
      <c r="L117" s="197"/>
      <c r="M117" s="197"/>
      <c r="N117" s="197"/>
    </row>
    <row r="118" spans="1:14" ht="20.25">
      <c r="A118" s="5"/>
      <c r="B118" s="10"/>
      <c r="C118" s="11" t="s">
        <v>9</v>
      </c>
      <c r="D118" s="9"/>
      <c r="E118" s="8"/>
      <c r="F118" s="185" t="s">
        <v>10</v>
      </c>
      <c r="G118" s="185"/>
      <c r="H118" s="186">
        <v>42483</v>
      </c>
      <c r="I118" s="186"/>
      <c r="J118" s="186"/>
      <c r="K118" s="12" t="s">
        <v>11</v>
      </c>
      <c r="L118" s="187">
        <v>0.5</v>
      </c>
      <c r="M118" s="187"/>
      <c r="N118" s="187"/>
    </row>
    <row r="119" spans="1:14" ht="15">
      <c r="A119" s="5"/>
      <c r="B119" s="13" t="s">
        <v>12</v>
      </c>
      <c r="D119" s="8"/>
      <c r="E119" s="8"/>
      <c r="F119" s="13" t="s">
        <v>12</v>
      </c>
      <c r="I119" s="14"/>
      <c r="J119" s="15"/>
      <c r="K119" s="16"/>
      <c r="L119" s="16"/>
      <c r="M119" s="16"/>
      <c r="N119" s="17"/>
    </row>
    <row r="120" spans="1:14" ht="15.75">
      <c r="A120" s="18"/>
      <c r="B120" s="19" t="s">
        <v>13</v>
      </c>
      <c r="C120" s="188" t="s">
        <v>71</v>
      </c>
      <c r="D120" s="188"/>
      <c r="E120" s="20"/>
      <c r="F120" s="19" t="s">
        <v>15</v>
      </c>
      <c r="G120" s="189" t="s">
        <v>16</v>
      </c>
      <c r="H120" s="189"/>
      <c r="I120" s="189"/>
      <c r="J120" s="189"/>
      <c r="K120" s="189"/>
      <c r="L120" s="189"/>
      <c r="M120" s="189"/>
      <c r="N120" s="189"/>
    </row>
    <row r="121" spans="1:14" ht="15">
      <c r="A121" s="18"/>
      <c r="B121" s="21" t="s">
        <v>17</v>
      </c>
      <c r="C121" s="190" t="s">
        <v>73</v>
      </c>
      <c r="D121" s="190"/>
      <c r="E121" s="22"/>
      <c r="F121" s="23" t="s">
        <v>19</v>
      </c>
      <c r="G121" s="191" t="s">
        <v>24</v>
      </c>
      <c r="H121" s="191"/>
      <c r="I121" s="191"/>
      <c r="J121" s="191"/>
      <c r="K121" s="191"/>
      <c r="L121" s="191"/>
      <c r="M121" s="191"/>
      <c r="N121" s="191"/>
    </row>
    <row r="122" spans="1:14" ht="15">
      <c r="A122" s="18"/>
      <c r="B122" s="24" t="s">
        <v>21</v>
      </c>
      <c r="C122" s="181" t="s">
        <v>75</v>
      </c>
      <c r="D122" s="181"/>
      <c r="E122" s="22"/>
      <c r="F122" s="25" t="s">
        <v>23</v>
      </c>
      <c r="G122" s="182" t="s">
        <v>28</v>
      </c>
      <c r="H122" s="182"/>
      <c r="I122" s="182"/>
      <c r="J122" s="182"/>
      <c r="K122" s="182"/>
      <c r="L122" s="182"/>
      <c r="M122" s="182"/>
      <c r="N122" s="182"/>
    </row>
    <row r="123" spans="1:14" ht="15">
      <c r="A123" s="5"/>
      <c r="B123" s="24" t="s">
        <v>25</v>
      </c>
      <c r="C123" s="181" t="s">
        <v>74</v>
      </c>
      <c r="D123" s="181"/>
      <c r="E123" s="22"/>
      <c r="F123" s="26" t="s">
        <v>27</v>
      </c>
      <c r="G123" s="182" t="s">
        <v>78</v>
      </c>
      <c r="H123" s="182"/>
      <c r="I123" s="182"/>
      <c r="J123" s="182"/>
      <c r="K123" s="182"/>
      <c r="L123" s="182"/>
      <c r="M123" s="182"/>
      <c r="N123" s="182"/>
    </row>
    <row r="124" spans="1:14" ht="15.75">
      <c r="A124" s="5"/>
      <c r="B124" s="8"/>
      <c r="C124" s="8"/>
      <c r="D124" s="8"/>
      <c r="E124" s="8"/>
      <c r="F124" s="13" t="s">
        <v>29</v>
      </c>
      <c r="G124" s="27"/>
      <c r="H124" s="27"/>
      <c r="I124" s="27"/>
      <c r="J124" s="8"/>
      <c r="K124" s="8"/>
      <c r="L124" s="8"/>
      <c r="M124" s="28"/>
      <c r="N124" s="29"/>
    </row>
    <row r="125" spans="1:14" ht="15">
      <c r="A125" s="5"/>
      <c r="B125" s="30" t="s">
        <v>30</v>
      </c>
      <c r="C125" s="8"/>
      <c r="D125" s="8"/>
      <c r="E125" s="8"/>
      <c r="F125" s="31" t="s">
        <v>31</v>
      </c>
      <c r="G125" s="31" t="s">
        <v>32</v>
      </c>
      <c r="H125" s="31" t="s">
        <v>33</v>
      </c>
      <c r="I125" s="31" t="s">
        <v>34</v>
      </c>
      <c r="J125" s="31" t="s">
        <v>35</v>
      </c>
      <c r="K125" s="183" t="s">
        <v>36</v>
      </c>
      <c r="L125" s="183"/>
      <c r="M125" s="31" t="s">
        <v>37</v>
      </c>
      <c r="N125" s="32" t="s">
        <v>38</v>
      </c>
    </row>
    <row r="126" spans="1:14" ht="15">
      <c r="A126" s="18"/>
      <c r="B126" s="33" t="s">
        <v>39</v>
      </c>
      <c r="C126" s="34" t="str">
        <f>IF(C121&gt;"",C121,"")</f>
        <v>Teemu Säppi</v>
      </c>
      <c r="D126" s="34" t="str">
        <f>IF(G121&gt;"",G121,"")</f>
        <v>Valtteri Seriö</v>
      </c>
      <c r="E126" s="34"/>
      <c r="F126" s="35">
        <v>5</v>
      </c>
      <c r="G126" s="35">
        <v>6</v>
      </c>
      <c r="H126" s="35">
        <v>-8</v>
      </c>
      <c r="I126" s="35">
        <v>5</v>
      </c>
      <c r="J126" s="35"/>
      <c r="K126" s="36">
        <f aca="true" t="shared" si="14" ref="K126:K134">IF(ISBLANK(F126),"",COUNTIF(F126:J126,"&gt;=0"))</f>
        <v>3</v>
      </c>
      <c r="L126" s="37">
        <f aca="true" t="shared" si="15" ref="L126:L134">IF(ISBLANK(F126),"",(IF(LEFT(F126,1)="-",1,0)+IF(LEFT(G126,1)="-",1,0)+IF(LEFT(H126,1)="-",1,0)+IF(LEFT(I126,1)="-",1,0)+IF(LEFT(J126,1)="-",1,0)))</f>
        <v>1</v>
      </c>
      <c r="M126" s="38">
        <f aca="true" t="shared" si="16" ref="M126:M134">IF(K126=3,1,"")</f>
        <v>1</v>
      </c>
      <c r="N126" s="39">
        <f aca="true" t="shared" si="17" ref="N126:N134">IF(L126=3,1,"")</f>
      </c>
    </row>
    <row r="127" spans="1:14" ht="15">
      <c r="A127" s="18"/>
      <c r="B127" s="40" t="s">
        <v>40</v>
      </c>
      <c r="C127" s="41" t="str">
        <f>IF(C122&gt;"",C122,"")</f>
        <v>Santeri Korhonen</v>
      </c>
      <c r="D127" s="41" t="str">
        <f>IF(G122&gt;"",G122,"")</f>
        <v>Arthur Schoultz</v>
      </c>
      <c r="E127" s="41"/>
      <c r="F127" s="42">
        <v>2</v>
      </c>
      <c r="G127" s="43">
        <v>2</v>
      </c>
      <c r="H127" s="43">
        <v>5</v>
      </c>
      <c r="I127" s="43"/>
      <c r="J127" s="43"/>
      <c r="K127" s="44">
        <f t="shared" si="14"/>
        <v>3</v>
      </c>
      <c r="L127" s="45">
        <f t="shared" si="15"/>
        <v>0</v>
      </c>
      <c r="M127" s="46">
        <f t="shared" si="16"/>
        <v>1</v>
      </c>
      <c r="N127" s="47">
        <f t="shared" si="17"/>
      </c>
    </row>
    <row r="128" spans="1:14" ht="15">
      <c r="A128" s="18"/>
      <c r="B128" s="48" t="s">
        <v>41</v>
      </c>
      <c r="C128" s="49" t="str">
        <f>IF(C123&gt;"",C123,"")</f>
        <v>Niilo Räty</v>
      </c>
      <c r="D128" s="49" t="str">
        <f>IF(G123&gt;"",G123,"")</f>
        <v>Juho Kokko</v>
      </c>
      <c r="E128" s="49"/>
      <c r="F128" s="42">
        <v>4</v>
      </c>
      <c r="G128" s="50">
        <v>6</v>
      </c>
      <c r="H128" s="42">
        <v>5</v>
      </c>
      <c r="I128" s="42"/>
      <c r="J128" s="42"/>
      <c r="K128" s="44">
        <f t="shared" si="14"/>
        <v>3</v>
      </c>
      <c r="L128" s="51">
        <f t="shared" si="15"/>
        <v>0</v>
      </c>
      <c r="M128" s="52">
        <f t="shared" si="16"/>
        <v>1</v>
      </c>
      <c r="N128" s="53">
        <f t="shared" si="17"/>
      </c>
    </row>
    <row r="129" spans="1:14" ht="15">
      <c r="A129" s="18"/>
      <c r="B129" s="54" t="s">
        <v>42</v>
      </c>
      <c r="C129" s="34" t="str">
        <f>IF(C122&gt;"",C122,"")</f>
        <v>Santeri Korhonen</v>
      </c>
      <c r="D129" s="34" t="str">
        <f>IF(G121&gt;"",G121,"")</f>
        <v>Valtteri Seriö</v>
      </c>
      <c r="E129" s="55"/>
      <c r="F129" s="56">
        <v>9</v>
      </c>
      <c r="G129" s="57">
        <v>9</v>
      </c>
      <c r="H129" s="56">
        <v>13</v>
      </c>
      <c r="I129" s="56"/>
      <c r="J129" s="56"/>
      <c r="K129" s="36">
        <f t="shared" si="14"/>
        <v>3</v>
      </c>
      <c r="L129" s="37">
        <f t="shared" si="15"/>
        <v>0</v>
      </c>
      <c r="M129" s="38">
        <f t="shared" si="16"/>
        <v>1</v>
      </c>
      <c r="N129" s="39">
        <f t="shared" si="17"/>
      </c>
    </row>
    <row r="130" spans="1:14" ht="15">
      <c r="A130" s="18"/>
      <c r="B130" s="48" t="s">
        <v>43</v>
      </c>
      <c r="C130" s="41" t="str">
        <f>IF(C121&gt;"",C121,"")</f>
        <v>Teemu Säppi</v>
      </c>
      <c r="D130" s="41" t="str">
        <f>IF(G123&gt;"",G123,"")</f>
        <v>Juho Kokko</v>
      </c>
      <c r="E130" s="49"/>
      <c r="F130" s="42">
        <v>7</v>
      </c>
      <c r="G130" s="50">
        <v>9</v>
      </c>
      <c r="H130" s="42">
        <v>6</v>
      </c>
      <c r="I130" s="42"/>
      <c r="J130" s="42"/>
      <c r="K130" s="44">
        <f t="shared" si="14"/>
        <v>3</v>
      </c>
      <c r="L130" s="45">
        <f t="shared" si="15"/>
        <v>0</v>
      </c>
      <c r="M130" s="46">
        <f t="shared" si="16"/>
        <v>1</v>
      </c>
      <c r="N130" s="47">
        <f t="shared" si="17"/>
      </c>
    </row>
    <row r="131" spans="1:14" ht="15">
      <c r="A131" s="18"/>
      <c r="B131" s="58" t="s">
        <v>44</v>
      </c>
      <c r="C131" s="59" t="str">
        <f>IF(C123&gt;"",C123,"")</f>
        <v>Niilo Räty</v>
      </c>
      <c r="D131" s="59" t="str">
        <f>IF(G122&gt;"",G122,"")</f>
        <v>Arthur Schoultz</v>
      </c>
      <c r="E131" s="59"/>
      <c r="F131" s="60"/>
      <c r="G131" s="61"/>
      <c r="H131" s="60"/>
      <c r="I131" s="60"/>
      <c r="J131" s="60"/>
      <c r="K131" s="62">
        <f t="shared" si="14"/>
      </c>
      <c r="L131" s="63">
        <f t="shared" si="15"/>
      </c>
      <c r="M131" s="64">
        <f t="shared" si="16"/>
      </c>
      <c r="N131" s="65">
        <f t="shared" si="17"/>
      </c>
    </row>
    <row r="132" spans="1:14" ht="15">
      <c r="A132" s="18"/>
      <c r="B132" s="66" t="s">
        <v>45</v>
      </c>
      <c r="C132" s="67" t="str">
        <f>IF(C122&gt;"",C122,"")</f>
        <v>Santeri Korhonen</v>
      </c>
      <c r="D132" s="67" t="str">
        <f>IF(G123&gt;"",G123,"")</f>
        <v>Juho Kokko</v>
      </c>
      <c r="E132" s="68"/>
      <c r="F132" s="69"/>
      <c r="G132" s="69"/>
      <c r="H132" s="69"/>
      <c r="I132" s="69"/>
      <c r="J132" s="69"/>
      <c r="K132" s="70">
        <f t="shared" si="14"/>
      </c>
      <c r="L132" s="71">
        <f t="shared" si="15"/>
      </c>
      <c r="M132" s="72">
        <f t="shared" si="16"/>
      </c>
      <c r="N132" s="73">
        <f t="shared" si="17"/>
      </c>
    </row>
    <row r="133" spans="1:14" ht="15">
      <c r="A133" s="18"/>
      <c r="B133" s="40" t="s">
        <v>46</v>
      </c>
      <c r="C133" s="41" t="str">
        <f>IF(C123&gt;"",C123,"")</f>
        <v>Niilo Räty</v>
      </c>
      <c r="D133" s="41" t="str">
        <f>IF(G121&gt;"",G121,"")</f>
        <v>Valtteri Seriö</v>
      </c>
      <c r="E133" s="74"/>
      <c r="F133" s="69"/>
      <c r="G133" s="43"/>
      <c r="H133" s="43"/>
      <c r="I133" s="43"/>
      <c r="J133" s="43"/>
      <c r="K133" s="44">
        <f t="shared" si="14"/>
      </c>
      <c r="L133" s="45">
        <f t="shared" si="15"/>
      </c>
      <c r="M133" s="46">
        <f t="shared" si="16"/>
      </c>
      <c r="N133" s="47">
        <f t="shared" si="17"/>
      </c>
    </row>
    <row r="134" spans="1:14" ht="15">
      <c r="A134" s="18"/>
      <c r="B134" s="58" t="s">
        <v>47</v>
      </c>
      <c r="C134" s="59" t="str">
        <f>IF(C121&gt;"",C121,"")</f>
        <v>Teemu Säppi</v>
      </c>
      <c r="D134" s="59" t="str">
        <f>IF(G122&gt;"",G122,"")</f>
        <v>Arthur Schoultz</v>
      </c>
      <c r="E134" s="75"/>
      <c r="F134" s="60"/>
      <c r="G134" s="60"/>
      <c r="H134" s="60"/>
      <c r="I134" s="60"/>
      <c r="J134" s="60"/>
      <c r="K134" s="62">
        <f t="shared" si="14"/>
      </c>
      <c r="L134" s="63">
        <f t="shared" si="15"/>
      </c>
      <c r="M134" s="64">
        <f t="shared" si="16"/>
      </c>
      <c r="N134" s="65">
        <f t="shared" si="17"/>
      </c>
    </row>
    <row r="135" spans="1:14" ht="15.75">
      <c r="A135" s="5"/>
      <c r="B135" s="8"/>
      <c r="C135" s="8"/>
      <c r="D135" s="8"/>
      <c r="E135" s="8"/>
      <c r="F135" s="8"/>
      <c r="G135" s="8"/>
      <c r="H135" s="8"/>
      <c r="I135" s="184" t="s">
        <v>48</v>
      </c>
      <c r="J135" s="184"/>
      <c r="K135" s="76">
        <f>IF(ISBLANK(C121),"",SUM(K126:K134))</f>
        <v>15</v>
      </c>
      <c r="L135" s="76">
        <f>IF(ISBLANK(G121),"",SUM(L126:L134))</f>
        <v>1</v>
      </c>
      <c r="M135" s="77">
        <f>IF(ISBLANK(F126),"",SUM(M126:M134))</f>
        <v>5</v>
      </c>
      <c r="N135" s="78">
        <f>IF(ISBLANK(F126),"",SUM(N126:N134))</f>
        <v>0</v>
      </c>
    </row>
    <row r="136" spans="1:14" ht="15">
      <c r="A136" s="5"/>
      <c r="B136" s="79" t="s">
        <v>49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0"/>
    </row>
    <row r="137" spans="1:14" ht="15">
      <c r="A137" s="5"/>
      <c r="B137" s="81" t="s">
        <v>50</v>
      </c>
      <c r="C137" s="81"/>
      <c r="D137" s="81" t="s">
        <v>51</v>
      </c>
      <c r="E137" s="7"/>
      <c r="F137" s="81"/>
      <c r="G137" s="81" t="s">
        <v>52</v>
      </c>
      <c r="H137" s="7"/>
      <c r="I137" s="81"/>
      <c r="J137" s="82" t="s">
        <v>53</v>
      </c>
      <c r="K137" s="9"/>
      <c r="L137" s="8"/>
      <c r="M137" s="8"/>
      <c r="N137" s="80"/>
    </row>
    <row r="138" spans="1:14" ht="18">
      <c r="A138" s="5"/>
      <c r="B138" s="8"/>
      <c r="C138" s="8"/>
      <c r="D138" s="8"/>
      <c r="E138" s="8"/>
      <c r="F138" s="8"/>
      <c r="G138" s="8"/>
      <c r="H138" s="8"/>
      <c r="I138" s="8"/>
      <c r="J138" s="180" t="str">
        <f>IF(M135=5,C120,IF(N135=5,G120,""))</f>
        <v>Nu-Se</v>
      </c>
      <c r="K138" s="180"/>
      <c r="L138" s="180"/>
      <c r="M138" s="180"/>
      <c r="N138" s="180"/>
    </row>
    <row r="139" spans="1:14" ht="18">
      <c r="A139" s="83"/>
      <c r="B139" s="84"/>
      <c r="C139" s="84"/>
      <c r="D139" s="84"/>
      <c r="E139" s="84"/>
      <c r="F139" s="84"/>
      <c r="G139" s="84"/>
      <c r="H139" s="84"/>
      <c r="I139" s="84"/>
      <c r="J139" s="85"/>
      <c r="K139" s="85"/>
      <c r="L139" s="85"/>
      <c r="M139" s="85"/>
      <c r="N139" s="86"/>
    </row>
    <row r="140" ht="15">
      <c r="B140" s="87" t="s">
        <v>54</v>
      </c>
    </row>
    <row r="143" ht="15">
      <c r="B143" t="s">
        <v>79</v>
      </c>
    </row>
    <row r="144" spans="1:14" ht="15.75">
      <c r="A144" s="1"/>
      <c r="B144" s="2"/>
      <c r="C144" s="3"/>
      <c r="D144" s="4"/>
      <c r="E144" s="4"/>
      <c r="F144" s="192" t="s">
        <v>1</v>
      </c>
      <c r="G144" s="192"/>
      <c r="H144" s="193" t="s">
        <v>2</v>
      </c>
      <c r="I144" s="193"/>
      <c r="J144" s="193"/>
      <c r="K144" s="193"/>
      <c r="L144" s="193"/>
      <c r="M144" s="193"/>
      <c r="N144" s="193"/>
    </row>
    <row r="145" spans="1:14" ht="15.75">
      <c r="A145" s="5"/>
      <c r="B145" s="6"/>
      <c r="C145" s="7" t="s">
        <v>3</v>
      </c>
      <c r="D145" s="8"/>
      <c r="E145" s="8"/>
      <c r="F145" s="194" t="s">
        <v>4</v>
      </c>
      <c r="G145" s="194"/>
      <c r="H145" s="195" t="s">
        <v>5</v>
      </c>
      <c r="I145" s="195"/>
      <c r="J145" s="195"/>
      <c r="K145" s="195"/>
      <c r="L145" s="195"/>
      <c r="M145" s="195"/>
      <c r="N145" s="195"/>
    </row>
    <row r="146" spans="1:14" ht="15.75">
      <c r="A146" s="5"/>
      <c r="B146" s="9"/>
      <c r="C146" s="6" t="s">
        <v>6</v>
      </c>
      <c r="D146" s="8"/>
      <c r="E146" s="8"/>
      <c r="F146" s="196" t="s">
        <v>7</v>
      </c>
      <c r="G146" s="196"/>
      <c r="H146" s="197" t="s">
        <v>8</v>
      </c>
      <c r="I146" s="197"/>
      <c r="J146" s="197"/>
      <c r="K146" s="197"/>
      <c r="L146" s="197"/>
      <c r="M146" s="197"/>
      <c r="N146" s="197"/>
    </row>
    <row r="147" spans="1:14" ht="20.25">
      <c r="A147" s="5"/>
      <c r="B147" s="10"/>
      <c r="C147" s="11" t="s">
        <v>9</v>
      </c>
      <c r="D147" s="9"/>
      <c r="E147" s="8"/>
      <c r="F147" s="185" t="s">
        <v>10</v>
      </c>
      <c r="G147" s="185"/>
      <c r="H147" s="186">
        <v>42483</v>
      </c>
      <c r="I147" s="186"/>
      <c r="J147" s="186"/>
      <c r="K147" s="12" t="s">
        <v>11</v>
      </c>
      <c r="L147" s="187">
        <v>0.5</v>
      </c>
      <c r="M147" s="187"/>
      <c r="N147" s="187"/>
    </row>
    <row r="148" spans="1:14" ht="15">
      <c r="A148" s="5"/>
      <c r="B148" s="13" t="s">
        <v>12</v>
      </c>
      <c r="D148" s="8"/>
      <c r="E148" s="8"/>
      <c r="F148" s="13" t="s">
        <v>12</v>
      </c>
      <c r="I148" s="14"/>
      <c r="J148" s="15"/>
      <c r="K148" s="16"/>
      <c r="L148" s="16"/>
      <c r="M148" s="16"/>
      <c r="N148" s="17"/>
    </row>
    <row r="149" spans="1:14" ht="15.75">
      <c r="A149" s="18"/>
      <c r="B149" s="19" t="s">
        <v>13</v>
      </c>
      <c r="C149" s="188" t="s">
        <v>80</v>
      </c>
      <c r="D149" s="188"/>
      <c r="E149" s="20"/>
      <c r="F149" s="19" t="s">
        <v>15</v>
      </c>
      <c r="G149" s="189" t="s">
        <v>64</v>
      </c>
      <c r="H149" s="189"/>
      <c r="I149" s="189"/>
      <c r="J149" s="189"/>
      <c r="K149" s="189"/>
      <c r="L149" s="189"/>
      <c r="M149" s="189"/>
      <c r="N149" s="189"/>
    </row>
    <row r="150" spans="1:14" ht="15">
      <c r="A150" s="18"/>
      <c r="B150" s="21" t="s">
        <v>17</v>
      </c>
      <c r="C150" s="190" t="s">
        <v>81</v>
      </c>
      <c r="D150" s="190"/>
      <c r="E150" s="22"/>
      <c r="F150" s="23" t="s">
        <v>19</v>
      </c>
      <c r="G150" s="191" t="s">
        <v>67</v>
      </c>
      <c r="H150" s="191"/>
      <c r="I150" s="191"/>
      <c r="J150" s="191"/>
      <c r="K150" s="191"/>
      <c r="L150" s="191"/>
      <c r="M150" s="191"/>
      <c r="N150" s="191"/>
    </row>
    <row r="151" spans="1:14" ht="15">
      <c r="A151" s="18"/>
      <c r="B151" s="24" t="s">
        <v>21</v>
      </c>
      <c r="C151" s="181" t="s">
        <v>60</v>
      </c>
      <c r="D151" s="181"/>
      <c r="E151" s="22"/>
      <c r="F151" s="25" t="s">
        <v>23</v>
      </c>
      <c r="G151" s="182"/>
      <c r="H151" s="182"/>
      <c r="I151" s="182"/>
      <c r="J151" s="182"/>
      <c r="K151" s="182"/>
      <c r="L151" s="182"/>
      <c r="M151" s="182"/>
      <c r="N151" s="182"/>
    </row>
    <row r="152" spans="1:14" ht="15">
      <c r="A152" s="5"/>
      <c r="B152" s="24" t="s">
        <v>25</v>
      </c>
      <c r="C152" s="181" t="s">
        <v>58</v>
      </c>
      <c r="D152" s="181"/>
      <c r="E152" s="22"/>
      <c r="F152" s="26" t="s">
        <v>27</v>
      </c>
      <c r="G152" s="182" t="s">
        <v>68</v>
      </c>
      <c r="H152" s="182"/>
      <c r="I152" s="182"/>
      <c r="J152" s="182"/>
      <c r="K152" s="182"/>
      <c r="L152" s="182"/>
      <c r="M152" s="182"/>
      <c r="N152" s="182"/>
    </row>
    <row r="153" spans="1:14" ht="15.75">
      <c r="A153" s="5"/>
      <c r="B153" s="8"/>
      <c r="C153" s="8"/>
      <c r="D153" s="8"/>
      <c r="E153" s="8"/>
      <c r="F153" s="13" t="s">
        <v>29</v>
      </c>
      <c r="G153" s="27"/>
      <c r="H153" s="27"/>
      <c r="I153" s="27"/>
      <c r="J153" s="8"/>
      <c r="K153" s="8"/>
      <c r="L153" s="8"/>
      <c r="M153" s="28"/>
      <c r="N153" s="29"/>
    </row>
    <row r="154" spans="1:14" ht="15">
      <c r="A154" s="5"/>
      <c r="B154" s="30" t="s">
        <v>30</v>
      </c>
      <c r="C154" s="8"/>
      <c r="D154" s="8"/>
      <c r="E154" s="8"/>
      <c r="F154" s="31" t="s">
        <v>31</v>
      </c>
      <c r="G154" s="31" t="s">
        <v>32</v>
      </c>
      <c r="H154" s="31" t="s">
        <v>33</v>
      </c>
      <c r="I154" s="31" t="s">
        <v>34</v>
      </c>
      <c r="J154" s="31" t="s">
        <v>35</v>
      </c>
      <c r="K154" s="183" t="s">
        <v>36</v>
      </c>
      <c r="L154" s="183"/>
      <c r="M154" s="31" t="s">
        <v>37</v>
      </c>
      <c r="N154" s="32" t="s">
        <v>38</v>
      </c>
    </row>
    <row r="155" spans="1:14" ht="15">
      <c r="A155" s="18"/>
      <c r="B155" s="33" t="s">
        <v>39</v>
      </c>
      <c r="C155" s="34" t="str">
        <f>IF(C150&gt;"",C150,"")</f>
        <v>Sam Li</v>
      </c>
      <c r="D155" s="34" t="str">
        <f>IF(G150&gt;"",G150,"")</f>
        <v>Paul Jokinen</v>
      </c>
      <c r="E155" s="34"/>
      <c r="F155" s="35">
        <v>10</v>
      </c>
      <c r="G155" s="35">
        <v>7</v>
      </c>
      <c r="H155" s="35">
        <v>-7</v>
      </c>
      <c r="I155" s="35">
        <v>-8</v>
      </c>
      <c r="J155" s="35">
        <v>-4</v>
      </c>
      <c r="K155" s="36">
        <f>IF(ISBLANK(F155),"",COUNTIF(F155:J155,"&gt;=0"))</f>
        <v>2</v>
      </c>
      <c r="L155" s="37">
        <f>IF(ISBLANK(F155),"",(IF(LEFT(F155,1)="-",1,0)+IF(LEFT(G155,1)="-",1,0)+IF(LEFT(H155,1)="-",1,0)+IF(LEFT(I155,1)="-",1,0)+IF(LEFT(J155,1)="-",1,0)))</f>
        <v>3</v>
      </c>
      <c r="M155" s="38">
        <f>IF(K155=3,1,"")</f>
      </c>
      <c r="N155" s="39">
        <f>IF(L155=3,1,"")</f>
        <v>1</v>
      </c>
    </row>
    <row r="156" spans="1:14" ht="15">
      <c r="A156" s="18"/>
      <c r="B156" s="40" t="s">
        <v>40</v>
      </c>
      <c r="C156" s="41" t="str">
        <f>IF(C151&gt;"",C151,"")</f>
        <v>Arttu Pihkala</v>
      </c>
      <c r="D156" s="41">
        <f>IF(G151&gt;"",G151,"")</f>
      </c>
      <c r="E156" s="41"/>
      <c r="F156" s="42">
        <v>0</v>
      </c>
      <c r="G156" s="43">
        <v>0</v>
      </c>
      <c r="H156" s="43">
        <v>0</v>
      </c>
      <c r="I156" s="43"/>
      <c r="J156" s="43"/>
      <c r="K156" s="44" t="s">
        <v>82</v>
      </c>
      <c r="L156" s="45"/>
      <c r="M156" s="46">
        <v>1</v>
      </c>
      <c r="N156" s="47">
        <f aca="true" t="shared" si="18" ref="N156:N163">IF(L156=3,1,"")</f>
      </c>
    </row>
    <row r="157" spans="1:14" ht="15">
      <c r="A157" s="18"/>
      <c r="B157" s="48" t="s">
        <v>41</v>
      </c>
      <c r="C157" s="49" t="str">
        <f>IF(C152&gt;"",C152,"")</f>
        <v>Aleksi Räsänen</v>
      </c>
      <c r="D157" s="49" t="str">
        <f>IF(G152&gt;"",G152,"")</f>
        <v>Hugo Vuori</v>
      </c>
      <c r="E157" s="49"/>
      <c r="F157" s="42">
        <v>6</v>
      </c>
      <c r="G157" s="50">
        <v>-9</v>
      </c>
      <c r="H157" s="42">
        <v>6</v>
      </c>
      <c r="I157" s="42">
        <v>8</v>
      </c>
      <c r="J157" s="42"/>
      <c r="K157" s="44">
        <f>IF(ISBLANK(F157),"",COUNTIF(F157:J157,"&gt;=0"))</f>
        <v>3</v>
      </c>
      <c r="L157" s="51">
        <f aca="true" t="shared" si="19" ref="L157:L163">IF(ISBLANK(F157),"",(IF(LEFT(F157,1)="-",1,0)+IF(LEFT(G157,1)="-",1,0)+IF(LEFT(H157,1)="-",1,0)+IF(LEFT(I157,1)="-",1,0)+IF(LEFT(J157,1)="-",1,0)))</f>
        <v>1</v>
      </c>
      <c r="M157" s="52">
        <f>IF(K157=3,1,"")</f>
        <v>1</v>
      </c>
      <c r="N157" s="53">
        <f t="shared" si="18"/>
      </c>
    </row>
    <row r="158" spans="1:14" ht="15">
      <c r="A158" s="18"/>
      <c r="B158" s="54" t="s">
        <v>42</v>
      </c>
      <c r="C158" s="34" t="str">
        <f>IF(C151&gt;"",C151,"")</f>
        <v>Arttu Pihkala</v>
      </c>
      <c r="D158" s="34" t="str">
        <f>IF(G150&gt;"",G150,"")</f>
        <v>Paul Jokinen</v>
      </c>
      <c r="E158" s="55"/>
      <c r="F158" s="56">
        <v>5</v>
      </c>
      <c r="G158" s="57">
        <v>0</v>
      </c>
      <c r="H158" s="56">
        <v>0</v>
      </c>
      <c r="I158" s="56"/>
      <c r="J158" s="56"/>
      <c r="K158" s="36" t="s">
        <v>232</v>
      </c>
      <c r="L158" s="37">
        <f t="shared" si="19"/>
        <v>0</v>
      </c>
      <c r="M158" s="38">
        <v>1</v>
      </c>
      <c r="N158" s="39">
        <f t="shared" si="18"/>
      </c>
    </row>
    <row r="159" spans="1:14" ht="15">
      <c r="A159" s="18"/>
      <c r="B159" s="48" t="s">
        <v>43</v>
      </c>
      <c r="C159" s="41" t="str">
        <f>IF(C150&gt;"",C150,"")</f>
        <v>Sam Li</v>
      </c>
      <c r="D159" s="41" t="str">
        <f>IF(G152&gt;"",G152,"")</f>
        <v>Hugo Vuori</v>
      </c>
      <c r="E159" s="49"/>
      <c r="F159" s="42">
        <v>-9</v>
      </c>
      <c r="G159" s="50">
        <v>11</v>
      </c>
      <c r="H159" s="42">
        <v>12</v>
      </c>
      <c r="I159" s="42">
        <v>7</v>
      </c>
      <c r="J159" s="42"/>
      <c r="K159" s="44">
        <f>IF(ISBLANK(F159),"",COUNTIF(F159:J159,"&gt;=0"))</f>
        <v>3</v>
      </c>
      <c r="L159" s="45">
        <f t="shared" si="19"/>
        <v>1</v>
      </c>
      <c r="M159" s="46">
        <f>IF(K159=3,1,"")</f>
        <v>1</v>
      </c>
      <c r="N159" s="47">
        <f t="shared" si="18"/>
      </c>
    </row>
    <row r="160" spans="1:14" ht="15">
      <c r="A160" s="18"/>
      <c r="B160" s="58" t="s">
        <v>44</v>
      </c>
      <c r="C160" s="59" t="str">
        <f>IF(C152&gt;"",C152,"")</f>
        <v>Aleksi Räsänen</v>
      </c>
      <c r="D160" s="59">
        <f>IF(G151&gt;"",G151,"")</f>
      </c>
      <c r="E160" s="59"/>
      <c r="F160" s="60">
        <v>0</v>
      </c>
      <c r="G160" s="61">
        <v>0</v>
      </c>
      <c r="H160" s="60">
        <v>0</v>
      </c>
      <c r="I160" s="60"/>
      <c r="J160" s="60"/>
      <c r="K160" s="62" t="s">
        <v>82</v>
      </c>
      <c r="L160" s="63">
        <f t="shared" si="19"/>
        <v>0</v>
      </c>
      <c r="M160" s="64">
        <v>1</v>
      </c>
      <c r="N160" s="65">
        <f t="shared" si="18"/>
      </c>
    </row>
    <row r="161" spans="1:14" ht="15">
      <c r="A161" s="18"/>
      <c r="B161" s="66" t="s">
        <v>45</v>
      </c>
      <c r="C161" s="67" t="str">
        <f>IF(C151&gt;"",C151,"")</f>
        <v>Arttu Pihkala</v>
      </c>
      <c r="D161" s="67" t="str">
        <f>IF(G152&gt;"",G152,"")</f>
        <v>Hugo Vuori</v>
      </c>
      <c r="E161" s="68"/>
      <c r="F161" s="69"/>
      <c r="G161" s="69"/>
      <c r="H161" s="69"/>
      <c r="I161" s="69"/>
      <c r="J161" s="69"/>
      <c r="K161" s="70">
        <f>IF(ISBLANK(F161),"",COUNTIF(F161:J161,"&gt;=0"))</f>
      </c>
      <c r="L161" s="71">
        <f t="shared" si="19"/>
      </c>
      <c r="M161" s="72">
        <f>IF(K161=3,1,"")</f>
      </c>
      <c r="N161" s="73">
        <f t="shared" si="18"/>
      </c>
    </row>
    <row r="162" spans="1:14" ht="15">
      <c r="A162" s="18"/>
      <c r="B162" s="40" t="s">
        <v>46</v>
      </c>
      <c r="C162" s="41" t="str">
        <f>IF(C152&gt;"",C152,"")</f>
        <v>Aleksi Räsänen</v>
      </c>
      <c r="D162" s="41" t="str">
        <f>IF(G150&gt;"",G150,"")</f>
        <v>Paul Jokinen</v>
      </c>
      <c r="E162" s="74"/>
      <c r="F162" s="69"/>
      <c r="G162" s="43"/>
      <c r="H162" s="43"/>
      <c r="I162" s="43"/>
      <c r="J162" s="43"/>
      <c r="K162" s="44">
        <f>IF(ISBLANK(F162),"",COUNTIF(F162:J162,"&gt;=0"))</f>
      </c>
      <c r="L162" s="45">
        <f t="shared" si="19"/>
      </c>
      <c r="M162" s="46">
        <f>IF(K162=3,1,"")</f>
      </c>
      <c r="N162" s="47">
        <f t="shared" si="18"/>
      </c>
    </row>
    <row r="163" spans="1:14" ht="15">
      <c r="A163" s="18"/>
      <c r="B163" s="58" t="s">
        <v>47</v>
      </c>
      <c r="C163" s="59" t="str">
        <f>IF(C150&gt;"",C150,"")</f>
        <v>Sam Li</v>
      </c>
      <c r="D163" s="59">
        <f>IF(G151&gt;"",G151,"")</f>
      </c>
      <c r="E163" s="75"/>
      <c r="F163" s="60"/>
      <c r="G163" s="60"/>
      <c r="H163" s="60"/>
      <c r="I163" s="60"/>
      <c r="J163" s="60"/>
      <c r="K163" s="62">
        <f>IF(ISBLANK(F163),"",COUNTIF(F163:J163,"&gt;=0"))</f>
      </c>
      <c r="L163" s="63">
        <f t="shared" si="19"/>
      </c>
      <c r="M163" s="64">
        <f>IF(K163=3,1,"")</f>
      </c>
      <c r="N163" s="65">
        <f t="shared" si="18"/>
      </c>
    </row>
    <row r="164" spans="1:14" ht="15.75">
      <c r="A164" s="5"/>
      <c r="B164" s="8"/>
      <c r="C164" s="8"/>
      <c r="D164" s="8"/>
      <c r="E164" s="8"/>
      <c r="F164" s="8"/>
      <c r="G164" s="8"/>
      <c r="H164" s="8"/>
      <c r="I164" s="184" t="s">
        <v>48</v>
      </c>
      <c r="J164" s="184"/>
      <c r="K164" s="76">
        <f>IF(ISBLANK(C150),"",SUM(K155:K163))</f>
        <v>8</v>
      </c>
      <c r="L164" s="76">
        <f>IF(ISBLANK(G150),"",SUM(L155:L163))</f>
        <v>5</v>
      </c>
      <c r="M164" s="77">
        <f>IF(ISBLANK(F155),"",SUM(M155:M163))</f>
        <v>5</v>
      </c>
      <c r="N164" s="78">
        <f>IF(ISBLANK(F155),"",SUM(N155:N163))</f>
        <v>1</v>
      </c>
    </row>
    <row r="165" spans="1:14" ht="15">
      <c r="A165" s="5"/>
      <c r="B165" s="79" t="s">
        <v>49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0"/>
    </row>
    <row r="166" spans="1:14" ht="15">
      <c r="A166" s="5"/>
      <c r="B166" s="81" t="s">
        <v>50</v>
      </c>
      <c r="C166" s="81"/>
      <c r="D166" s="81" t="s">
        <v>51</v>
      </c>
      <c r="E166" s="7"/>
      <c r="F166" s="81"/>
      <c r="G166" s="81" t="s">
        <v>52</v>
      </c>
      <c r="H166" s="7"/>
      <c r="I166" s="81"/>
      <c r="J166" s="82" t="s">
        <v>53</v>
      </c>
      <c r="K166" s="9"/>
      <c r="L166" s="8"/>
      <c r="M166" s="8"/>
      <c r="N166" s="80"/>
    </row>
    <row r="167" spans="1:14" ht="18">
      <c r="A167" s="5"/>
      <c r="B167" s="8"/>
      <c r="C167" s="8"/>
      <c r="D167" s="8"/>
      <c r="E167" s="8"/>
      <c r="F167" s="8"/>
      <c r="G167" s="8"/>
      <c r="H167" s="8"/>
      <c r="I167" s="8"/>
      <c r="J167" s="180" t="str">
        <f>IF(M164=5,C149,IF(N164=5,G149,""))</f>
        <v>PT Espoo</v>
      </c>
      <c r="K167" s="180"/>
      <c r="L167" s="180"/>
      <c r="M167" s="180"/>
      <c r="N167" s="180"/>
    </row>
    <row r="168" spans="1:14" ht="18">
      <c r="A168" s="83"/>
      <c r="B168" s="84"/>
      <c r="C168" s="84"/>
      <c r="D168" s="84"/>
      <c r="E168" s="84"/>
      <c r="F168" s="84"/>
      <c r="G168" s="84"/>
      <c r="H168" s="84"/>
      <c r="I168" s="84"/>
      <c r="J168" s="85"/>
      <c r="K168" s="85"/>
      <c r="L168" s="85"/>
      <c r="M168" s="85"/>
      <c r="N168" s="86"/>
    </row>
    <row r="169" ht="15">
      <c r="B169" s="87" t="s">
        <v>54</v>
      </c>
    </row>
    <row r="172" ht="15">
      <c r="B172" t="s">
        <v>83</v>
      </c>
    </row>
    <row r="173" spans="1:14" ht="15.75">
      <c r="A173" s="1"/>
      <c r="B173" s="2"/>
      <c r="C173" s="3"/>
      <c r="D173" s="4"/>
      <c r="E173" s="4"/>
      <c r="F173" s="192" t="s">
        <v>1</v>
      </c>
      <c r="G173" s="192"/>
      <c r="H173" s="193" t="s">
        <v>2</v>
      </c>
      <c r="I173" s="193"/>
      <c r="J173" s="193"/>
      <c r="K173" s="193"/>
      <c r="L173" s="193"/>
      <c r="M173" s="193"/>
      <c r="N173" s="193"/>
    </row>
    <row r="174" spans="1:14" ht="15.75">
      <c r="A174" s="5"/>
      <c r="B174" s="6"/>
      <c r="C174" s="7" t="s">
        <v>3</v>
      </c>
      <c r="D174" s="8"/>
      <c r="E174" s="8"/>
      <c r="F174" s="194" t="s">
        <v>4</v>
      </c>
      <c r="G174" s="194"/>
      <c r="H174" s="195" t="s">
        <v>5</v>
      </c>
      <c r="I174" s="195"/>
      <c r="J174" s="195"/>
      <c r="K174" s="195"/>
      <c r="L174" s="195"/>
      <c r="M174" s="195"/>
      <c r="N174" s="195"/>
    </row>
    <row r="175" spans="1:14" ht="15.75">
      <c r="A175" s="5"/>
      <c r="B175" s="9"/>
      <c r="C175" s="6" t="s">
        <v>6</v>
      </c>
      <c r="D175" s="8"/>
      <c r="E175" s="8"/>
      <c r="F175" s="196" t="s">
        <v>7</v>
      </c>
      <c r="G175" s="196"/>
      <c r="H175" s="197" t="s">
        <v>8</v>
      </c>
      <c r="I175" s="197"/>
      <c r="J175" s="197"/>
      <c r="K175" s="197"/>
      <c r="L175" s="197"/>
      <c r="M175" s="197"/>
      <c r="N175" s="197"/>
    </row>
    <row r="176" spans="1:14" ht="20.25">
      <c r="A176" s="5"/>
      <c r="B176" s="10"/>
      <c r="C176" s="11" t="s">
        <v>9</v>
      </c>
      <c r="D176" s="9"/>
      <c r="E176" s="8"/>
      <c r="F176" s="185" t="s">
        <v>10</v>
      </c>
      <c r="G176" s="185"/>
      <c r="H176" s="186">
        <v>42483</v>
      </c>
      <c r="I176" s="186"/>
      <c r="J176" s="186"/>
      <c r="K176" s="12" t="s">
        <v>11</v>
      </c>
      <c r="L176" s="187">
        <v>0.5</v>
      </c>
      <c r="M176" s="187"/>
      <c r="N176" s="187"/>
    </row>
    <row r="177" spans="1:14" ht="15">
      <c r="A177" s="5"/>
      <c r="B177" s="13" t="s">
        <v>12</v>
      </c>
      <c r="D177" s="8"/>
      <c r="E177" s="8"/>
      <c r="F177" s="13" t="s">
        <v>12</v>
      </c>
      <c r="I177" s="14"/>
      <c r="J177" s="15"/>
      <c r="K177" s="16"/>
      <c r="L177" s="16"/>
      <c r="M177" s="16"/>
      <c r="N177" s="17"/>
    </row>
    <row r="178" spans="1:14" ht="15.75">
      <c r="A178" s="18"/>
      <c r="B178" s="19" t="s">
        <v>13</v>
      </c>
      <c r="C178" s="188" t="s">
        <v>84</v>
      </c>
      <c r="D178" s="188"/>
      <c r="E178" s="20"/>
      <c r="F178" s="19" t="s">
        <v>15</v>
      </c>
      <c r="G178" s="189" t="s">
        <v>14</v>
      </c>
      <c r="H178" s="189"/>
      <c r="I178" s="189"/>
      <c r="J178" s="189"/>
      <c r="K178" s="189"/>
      <c r="L178" s="189"/>
      <c r="M178" s="189"/>
      <c r="N178" s="189"/>
    </row>
    <row r="179" spans="1:14" ht="15">
      <c r="A179" s="18"/>
      <c r="B179" s="21" t="s">
        <v>17</v>
      </c>
      <c r="C179" s="190" t="s">
        <v>85</v>
      </c>
      <c r="D179" s="190"/>
      <c r="E179" s="22"/>
      <c r="F179" s="23" t="s">
        <v>19</v>
      </c>
      <c r="G179" s="191" t="s">
        <v>18</v>
      </c>
      <c r="H179" s="191"/>
      <c r="I179" s="191"/>
      <c r="J179" s="191"/>
      <c r="K179" s="191"/>
      <c r="L179" s="191"/>
      <c r="M179" s="191"/>
      <c r="N179" s="191"/>
    </row>
    <row r="180" spans="1:14" ht="15">
      <c r="A180" s="18"/>
      <c r="B180" s="24" t="s">
        <v>21</v>
      </c>
      <c r="C180" s="181" t="s">
        <v>86</v>
      </c>
      <c r="D180" s="181"/>
      <c r="E180" s="22"/>
      <c r="F180" s="25" t="s">
        <v>23</v>
      </c>
      <c r="G180" s="182" t="s">
        <v>72</v>
      </c>
      <c r="H180" s="182"/>
      <c r="I180" s="182"/>
      <c r="J180" s="182"/>
      <c r="K180" s="182"/>
      <c r="L180" s="182"/>
      <c r="M180" s="182"/>
      <c r="N180" s="182"/>
    </row>
    <row r="181" spans="1:14" ht="15">
      <c r="A181" s="5"/>
      <c r="B181" s="24" t="s">
        <v>25</v>
      </c>
      <c r="C181" s="181" t="s">
        <v>87</v>
      </c>
      <c r="D181" s="181"/>
      <c r="E181" s="22"/>
      <c r="F181" s="26" t="s">
        <v>27</v>
      </c>
      <c r="G181" s="182" t="s">
        <v>26</v>
      </c>
      <c r="H181" s="182"/>
      <c r="I181" s="182"/>
      <c r="J181" s="182"/>
      <c r="K181" s="182"/>
      <c r="L181" s="182"/>
      <c r="M181" s="182"/>
      <c r="N181" s="182"/>
    </row>
    <row r="182" spans="1:14" ht="15.75">
      <c r="A182" s="5"/>
      <c r="B182" s="8"/>
      <c r="C182" s="8"/>
      <c r="D182" s="8"/>
      <c r="E182" s="8"/>
      <c r="F182" s="13" t="s">
        <v>29</v>
      </c>
      <c r="G182" s="27"/>
      <c r="H182" s="27"/>
      <c r="I182" s="27"/>
      <c r="J182" s="8"/>
      <c r="K182" s="8"/>
      <c r="L182" s="8"/>
      <c r="M182" s="28"/>
      <c r="N182" s="29"/>
    </row>
    <row r="183" spans="1:14" ht="15">
      <c r="A183" s="5"/>
      <c r="B183" s="30" t="s">
        <v>30</v>
      </c>
      <c r="C183" s="8"/>
      <c r="D183" s="8"/>
      <c r="E183" s="8"/>
      <c r="F183" s="31" t="s">
        <v>31</v>
      </c>
      <c r="G183" s="31" t="s">
        <v>32</v>
      </c>
      <c r="H183" s="31" t="s">
        <v>33</v>
      </c>
      <c r="I183" s="31" t="s">
        <v>34</v>
      </c>
      <c r="J183" s="31" t="s">
        <v>35</v>
      </c>
      <c r="K183" s="183" t="s">
        <v>36</v>
      </c>
      <c r="L183" s="183"/>
      <c r="M183" s="31" t="s">
        <v>37</v>
      </c>
      <c r="N183" s="32" t="s">
        <v>38</v>
      </c>
    </row>
    <row r="184" spans="1:14" ht="15">
      <c r="A184" s="18"/>
      <c r="B184" s="33" t="s">
        <v>39</v>
      </c>
      <c r="C184" s="34" t="str">
        <f>IF(C179&gt;"",C179,"")</f>
        <v>Leonardo Cabrera</v>
      </c>
      <c r="D184" s="34" t="str">
        <f>IF(G179&gt;"",G179,"")</f>
        <v>Emil Pyykkö</v>
      </c>
      <c r="E184" s="34"/>
      <c r="F184" s="35">
        <v>-1</v>
      </c>
      <c r="G184" s="35">
        <v>-5</v>
      </c>
      <c r="H184" s="35">
        <v>-4</v>
      </c>
      <c r="I184" s="35"/>
      <c r="J184" s="35"/>
      <c r="K184" s="36">
        <f aca="true" t="shared" si="20" ref="K184:K192">IF(ISBLANK(F184),"",COUNTIF(F184:J184,"&gt;=0"))</f>
        <v>0</v>
      </c>
      <c r="L184" s="37">
        <f aca="true" t="shared" si="21" ref="L184:L192">IF(ISBLANK(F184),"",(IF(LEFT(F184,1)="-",1,0)+IF(LEFT(G184,1)="-",1,0)+IF(LEFT(H184,1)="-",1,0)+IF(LEFT(I184,1)="-",1,0)+IF(LEFT(J184,1)="-",1,0)))</f>
        <v>3</v>
      </c>
      <c r="M184" s="38">
        <f aca="true" t="shared" si="22" ref="M184:M192">IF(K184=3,1,"")</f>
      </c>
      <c r="N184" s="39">
        <f aca="true" t="shared" si="23" ref="N184:N192">IF(L184=3,1,"")</f>
        <v>1</v>
      </c>
    </row>
    <row r="185" spans="1:14" ht="15">
      <c r="A185" s="18"/>
      <c r="B185" s="40" t="s">
        <v>40</v>
      </c>
      <c r="C185" s="41" t="str">
        <f>IF(C180&gt;"",C180,"")</f>
        <v>Noah Steif</v>
      </c>
      <c r="D185" s="41" t="str">
        <f>IF(G180&gt;"",G180,"")</f>
        <v>Joonas Kylliö</v>
      </c>
      <c r="E185" s="41"/>
      <c r="F185" s="42">
        <v>2</v>
      </c>
      <c r="G185" s="43">
        <v>1</v>
      </c>
      <c r="H185" s="43">
        <v>6</v>
      </c>
      <c r="I185" s="43"/>
      <c r="J185" s="43"/>
      <c r="K185" s="44">
        <f t="shared" si="20"/>
        <v>3</v>
      </c>
      <c r="L185" s="45">
        <f t="shared" si="21"/>
        <v>0</v>
      </c>
      <c r="M185" s="46">
        <f t="shared" si="22"/>
        <v>1</v>
      </c>
      <c r="N185" s="47">
        <f t="shared" si="23"/>
      </c>
    </row>
    <row r="186" spans="1:14" ht="15">
      <c r="A186" s="18"/>
      <c r="B186" s="48" t="s">
        <v>41</v>
      </c>
      <c r="C186" s="49" t="str">
        <f>IF(C181&gt;"",C181,"")</f>
        <v>Leo Kettula</v>
      </c>
      <c r="D186" s="49" t="str">
        <f>IF(G181&gt;"",G181,"")</f>
        <v>Sam Khosravi</v>
      </c>
      <c r="E186" s="49"/>
      <c r="F186" s="42">
        <v>-7</v>
      </c>
      <c r="G186" s="50">
        <v>-7</v>
      </c>
      <c r="H186" s="42">
        <v>-6</v>
      </c>
      <c r="I186" s="42"/>
      <c r="J186" s="42"/>
      <c r="K186" s="44">
        <f t="shared" si="20"/>
        <v>0</v>
      </c>
      <c r="L186" s="51">
        <f t="shared" si="21"/>
        <v>3</v>
      </c>
      <c r="M186" s="52">
        <f t="shared" si="22"/>
      </c>
      <c r="N186" s="53">
        <f t="shared" si="23"/>
        <v>1</v>
      </c>
    </row>
    <row r="187" spans="1:14" ht="15">
      <c r="A187" s="18"/>
      <c r="B187" s="54" t="s">
        <v>42</v>
      </c>
      <c r="C187" s="34" t="str">
        <f>IF(C180&gt;"",C180,"")</f>
        <v>Noah Steif</v>
      </c>
      <c r="D187" s="34" t="str">
        <f>IF(G179&gt;"",G179,"")</f>
        <v>Emil Pyykkö</v>
      </c>
      <c r="E187" s="55"/>
      <c r="F187" s="56">
        <v>7</v>
      </c>
      <c r="G187" s="57">
        <v>4</v>
      </c>
      <c r="H187" s="56">
        <v>2</v>
      </c>
      <c r="I187" s="56"/>
      <c r="J187" s="56"/>
      <c r="K187" s="36">
        <f t="shared" si="20"/>
        <v>3</v>
      </c>
      <c r="L187" s="37">
        <f t="shared" si="21"/>
        <v>0</v>
      </c>
      <c r="M187" s="38">
        <f t="shared" si="22"/>
        <v>1</v>
      </c>
      <c r="N187" s="39">
        <f t="shared" si="23"/>
      </c>
    </row>
    <row r="188" spans="1:14" ht="15">
      <c r="A188" s="18"/>
      <c r="B188" s="48" t="s">
        <v>43</v>
      </c>
      <c r="C188" s="41" t="str">
        <f>IF(C179&gt;"",C179,"")</f>
        <v>Leonardo Cabrera</v>
      </c>
      <c r="D188" s="41" t="str">
        <f>IF(G181&gt;"",G181,"")</f>
        <v>Sam Khosravi</v>
      </c>
      <c r="E188" s="49"/>
      <c r="F188" s="42">
        <v>-2</v>
      </c>
      <c r="G188" s="50">
        <v>-3</v>
      </c>
      <c r="H188" s="42">
        <v>-5</v>
      </c>
      <c r="I188" s="42"/>
      <c r="J188" s="42"/>
      <c r="K188" s="44">
        <f t="shared" si="20"/>
        <v>0</v>
      </c>
      <c r="L188" s="45">
        <f t="shared" si="21"/>
        <v>3</v>
      </c>
      <c r="M188" s="46">
        <f t="shared" si="22"/>
      </c>
      <c r="N188" s="47">
        <f t="shared" si="23"/>
        <v>1</v>
      </c>
    </row>
    <row r="189" spans="1:14" ht="15">
      <c r="A189" s="18"/>
      <c r="B189" s="58" t="s">
        <v>44</v>
      </c>
      <c r="C189" s="59" t="str">
        <f>IF(C181&gt;"",C181,"")</f>
        <v>Leo Kettula</v>
      </c>
      <c r="D189" s="59" t="str">
        <f>IF(G180&gt;"",G180,"")</f>
        <v>Joonas Kylliö</v>
      </c>
      <c r="E189" s="59"/>
      <c r="F189" s="60">
        <v>-4</v>
      </c>
      <c r="G189" s="61">
        <v>-10</v>
      </c>
      <c r="H189" s="60">
        <v>7</v>
      </c>
      <c r="I189" s="60">
        <v>5</v>
      </c>
      <c r="J189" s="60">
        <v>4</v>
      </c>
      <c r="K189" s="62">
        <f t="shared" si="20"/>
        <v>3</v>
      </c>
      <c r="L189" s="63">
        <f t="shared" si="21"/>
        <v>2</v>
      </c>
      <c r="M189" s="64">
        <f t="shared" si="22"/>
        <v>1</v>
      </c>
      <c r="N189" s="65">
        <f t="shared" si="23"/>
      </c>
    </row>
    <row r="190" spans="1:14" ht="15">
      <c r="A190" s="18"/>
      <c r="B190" s="66" t="s">
        <v>45</v>
      </c>
      <c r="C190" s="67" t="str">
        <f>IF(C180&gt;"",C180,"")</f>
        <v>Noah Steif</v>
      </c>
      <c r="D190" s="67" t="str">
        <f>IF(G181&gt;"",G181,"")</f>
        <v>Sam Khosravi</v>
      </c>
      <c r="E190" s="68"/>
      <c r="F190" s="69">
        <v>6</v>
      </c>
      <c r="G190" s="69">
        <v>6</v>
      </c>
      <c r="H190" s="69">
        <v>4</v>
      </c>
      <c r="I190" s="69"/>
      <c r="J190" s="69"/>
      <c r="K190" s="70">
        <f t="shared" si="20"/>
        <v>3</v>
      </c>
      <c r="L190" s="71">
        <f t="shared" si="21"/>
        <v>0</v>
      </c>
      <c r="M190" s="72">
        <f t="shared" si="22"/>
        <v>1</v>
      </c>
      <c r="N190" s="73">
        <f t="shared" si="23"/>
      </c>
    </row>
    <row r="191" spans="1:14" ht="15">
      <c r="A191" s="18"/>
      <c r="B191" s="40" t="s">
        <v>46</v>
      </c>
      <c r="C191" s="41" t="str">
        <f>IF(C181&gt;"",C181,"")</f>
        <v>Leo Kettula</v>
      </c>
      <c r="D191" s="41" t="str">
        <f>IF(G179&gt;"",G179,"")</f>
        <v>Emil Pyykkö</v>
      </c>
      <c r="E191" s="74"/>
      <c r="F191" s="69">
        <v>-10</v>
      </c>
      <c r="G191" s="43">
        <v>-9</v>
      </c>
      <c r="H191" s="43">
        <v>-7</v>
      </c>
      <c r="I191" s="43"/>
      <c r="J191" s="43"/>
      <c r="K191" s="44">
        <f t="shared" si="20"/>
        <v>0</v>
      </c>
      <c r="L191" s="45">
        <f t="shared" si="21"/>
        <v>3</v>
      </c>
      <c r="M191" s="46">
        <f t="shared" si="22"/>
      </c>
      <c r="N191" s="47">
        <f t="shared" si="23"/>
        <v>1</v>
      </c>
    </row>
    <row r="192" spans="1:14" ht="15">
      <c r="A192" s="18"/>
      <c r="B192" s="58" t="s">
        <v>47</v>
      </c>
      <c r="C192" s="59" t="str">
        <f>IF(C179&gt;"",C179,"")</f>
        <v>Leonardo Cabrera</v>
      </c>
      <c r="D192" s="59" t="str">
        <f>IF(G180&gt;"",G180,"")</f>
        <v>Joonas Kylliö</v>
      </c>
      <c r="E192" s="75"/>
      <c r="F192" s="60">
        <v>-7</v>
      </c>
      <c r="G192" s="60">
        <v>-6</v>
      </c>
      <c r="H192" s="60">
        <v>-4</v>
      </c>
      <c r="I192" s="60"/>
      <c r="J192" s="60"/>
      <c r="K192" s="62">
        <f t="shared" si="20"/>
        <v>0</v>
      </c>
      <c r="L192" s="63">
        <f t="shared" si="21"/>
        <v>3</v>
      </c>
      <c r="M192" s="64">
        <f t="shared" si="22"/>
      </c>
      <c r="N192" s="65">
        <f t="shared" si="23"/>
        <v>1</v>
      </c>
    </row>
    <row r="193" spans="1:14" ht="15.75">
      <c r="A193" s="5"/>
      <c r="B193" s="8"/>
      <c r="C193" s="8"/>
      <c r="D193" s="8"/>
      <c r="E193" s="8"/>
      <c r="F193" s="8"/>
      <c r="G193" s="8"/>
      <c r="H193" s="8"/>
      <c r="I193" s="184" t="s">
        <v>48</v>
      </c>
      <c r="J193" s="184"/>
      <c r="K193" s="76">
        <f>IF(ISBLANK(C179),"",SUM(K184:K192))</f>
        <v>12</v>
      </c>
      <c r="L193" s="76">
        <f>IF(ISBLANK(G179),"",SUM(L184:L192))</f>
        <v>17</v>
      </c>
      <c r="M193" s="77">
        <f>IF(ISBLANK(F184),"",SUM(M184:M192))</f>
        <v>4</v>
      </c>
      <c r="N193" s="78">
        <f>IF(ISBLANK(F184),"",SUM(N184:N192))</f>
        <v>5</v>
      </c>
    </row>
    <row r="194" spans="1:14" ht="15">
      <c r="A194" s="5"/>
      <c r="B194" s="79" t="s">
        <v>49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0"/>
    </row>
    <row r="195" spans="1:14" ht="15">
      <c r="A195" s="5"/>
      <c r="B195" s="81" t="s">
        <v>50</v>
      </c>
      <c r="C195" s="81"/>
      <c r="D195" s="81" t="s">
        <v>51</v>
      </c>
      <c r="E195" s="7"/>
      <c r="F195" s="81"/>
      <c r="G195" s="81" t="s">
        <v>52</v>
      </c>
      <c r="H195" s="7"/>
      <c r="I195" s="81"/>
      <c r="J195" s="82" t="s">
        <v>53</v>
      </c>
      <c r="K195" s="9"/>
      <c r="L195" s="8"/>
      <c r="M195" s="8"/>
      <c r="N195" s="80"/>
    </row>
    <row r="196" spans="1:14" ht="18">
      <c r="A196" s="5"/>
      <c r="B196" s="8"/>
      <c r="C196" s="8"/>
      <c r="D196" s="8"/>
      <c r="E196" s="8"/>
      <c r="F196" s="8"/>
      <c r="G196" s="8"/>
      <c r="H196" s="8"/>
      <c r="I196" s="8"/>
      <c r="J196" s="180" t="str">
        <f>IF(M193=5,C178,IF(N193=5,G178,""))</f>
        <v>TIP-70</v>
      </c>
      <c r="K196" s="180"/>
      <c r="L196" s="180"/>
      <c r="M196" s="180"/>
      <c r="N196" s="180"/>
    </row>
    <row r="197" spans="1:14" ht="18">
      <c r="A197" s="83"/>
      <c r="B197" s="84"/>
      <c r="C197" s="84"/>
      <c r="D197" s="84"/>
      <c r="E197" s="84"/>
      <c r="F197" s="84"/>
      <c r="G197" s="84"/>
      <c r="H197" s="84"/>
      <c r="I197" s="84"/>
      <c r="J197" s="85"/>
      <c r="K197" s="85"/>
      <c r="L197" s="85"/>
      <c r="M197" s="85"/>
      <c r="N197" s="86"/>
    </row>
    <row r="198" ht="15">
      <c r="B198" s="87" t="s">
        <v>54</v>
      </c>
    </row>
    <row r="201" ht="15">
      <c r="B201" t="s">
        <v>88</v>
      </c>
    </row>
    <row r="202" spans="1:14" ht="15.75">
      <c r="A202" s="1"/>
      <c r="B202" s="2"/>
      <c r="C202" s="3"/>
      <c r="D202" s="4"/>
      <c r="E202" s="4"/>
      <c r="F202" s="192" t="s">
        <v>1</v>
      </c>
      <c r="G202" s="192"/>
      <c r="H202" s="193" t="s">
        <v>2</v>
      </c>
      <c r="I202" s="193"/>
      <c r="J202" s="193"/>
      <c r="K202" s="193"/>
      <c r="L202" s="193"/>
      <c r="M202" s="193"/>
      <c r="N202" s="193"/>
    </row>
    <row r="203" spans="1:14" ht="15.75">
      <c r="A203" s="5"/>
      <c r="B203" s="6"/>
      <c r="C203" s="7" t="s">
        <v>3</v>
      </c>
      <c r="D203" s="8"/>
      <c r="E203" s="8"/>
      <c r="F203" s="194" t="s">
        <v>4</v>
      </c>
      <c r="G203" s="194"/>
      <c r="H203" s="195" t="s">
        <v>5</v>
      </c>
      <c r="I203" s="195"/>
      <c r="J203" s="195"/>
      <c r="K203" s="195"/>
      <c r="L203" s="195"/>
      <c r="M203" s="195"/>
      <c r="N203" s="195"/>
    </row>
    <row r="204" spans="1:14" ht="15.75">
      <c r="A204" s="5"/>
      <c r="B204" s="9"/>
      <c r="C204" s="6" t="s">
        <v>6</v>
      </c>
      <c r="D204" s="8"/>
      <c r="E204" s="8"/>
      <c r="F204" s="196" t="s">
        <v>7</v>
      </c>
      <c r="G204" s="196"/>
      <c r="H204" s="197" t="s">
        <v>8</v>
      </c>
      <c r="I204" s="197"/>
      <c r="J204" s="197"/>
      <c r="K204" s="197"/>
      <c r="L204" s="197"/>
      <c r="M204" s="197"/>
      <c r="N204" s="197"/>
    </row>
    <row r="205" spans="1:14" ht="20.25">
      <c r="A205" s="5"/>
      <c r="B205" s="10"/>
      <c r="C205" s="11" t="s">
        <v>9</v>
      </c>
      <c r="D205" s="9"/>
      <c r="E205" s="8"/>
      <c r="F205" s="185" t="s">
        <v>10</v>
      </c>
      <c r="G205" s="185"/>
      <c r="H205" s="186">
        <v>42483</v>
      </c>
      <c r="I205" s="186"/>
      <c r="J205" s="186"/>
      <c r="K205" s="12" t="s">
        <v>11</v>
      </c>
      <c r="L205" s="187">
        <v>0.5</v>
      </c>
      <c r="M205" s="187"/>
      <c r="N205" s="187"/>
    </row>
    <row r="206" spans="1:14" ht="15">
      <c r="A206" s="5"/>
      <c r="B206" s="13" t="s">
        <v>12</v>
      </c>
      <c r="D206" s="8"/>
      <c r="E206" s="8"/>
      <c r="F206" s="13" t="s">
        <v>12</v>
      </c>
      <c r="I206" s="14"/>
      <c r="J206" s="15"/>
      <c r="K206" s="16"/>
      <c r="L206" s="16"/>
      <c r="M206" s="16"/>
      <c r="N206" s="17"/>
    </row>
    <row r="207" spans="1:14" ht="15.75">
      <c r="A207" s="18"/>
      <c r="B207" s="19" t="s">
        <v>13</v>
      </c>
      <c r="C207" s="188" t="s">
        <v>14</v>
      </c>
      <c r="D207" s="188"/>
      <c r="E207" s="20"/>
      <c r="F207" s="19" t="s">
        <v>15</v>
      </c>
      <c r="G207" s="189" t="s">
        <v>80</v>
      </c>
      <c r="H207" s="189"/>
      <c r="I207" s="189"/>
      <c r="J207" s="189"/>
      <c r="K207" s="189"/>
      <c r="L207" s="189"/>
      <c r="M207" s="189"/>
      <c r="N207" s="189"/>
    </row>
    <row r="208" spans="1:14" ht="15">
      <c r="A208" s="18"/>
      <c r="B208" s="21" t="s">
        <v>17</v>
      </c>
      <c r="C208" s="190" t="s">
        <v>72</v>
      </c>
      <c r="D208" s="190"/>
      <c r="E208" s="22"/>
      <c r="F208" s="23" t="s">
        <v>19</v>
      </c>
      <c r="G208" s="191" t="s">
        <v>58</v>
      </c>
      <c r="H208" s="191"/>
      <c r="I208" s="191"/>
      <c r="J208" s="191"/>
      <c r="K208" s="191"/>
      <c r="L208" s="191"/>
      <c r="M208" s="191"/>
      <c r="N208" s="191"/>
    </row>
    <row r="209" spans="1:14" ht="15">
      <c r="A209" s="18"/>
      <c r="B209" s="24" t="s">
        <v>21</v>
      </c>
      <c r="C209" s="181" t="s">
        <v>26</v>
      </c>
      <c r="D209" s="181"/>
      <c r="E209" s="22"/>
      <c r="F209" s="25" t="s">
        <v>23</v>
      </c>
      <c r="G209" s="182" t="s">
        <v>81</v>
      </c>
      <c r="H209" s="182"/>
      <c r="I209" s="182"/>
      <c r="J209" s="182"/>
      <c r="K209" s="182"/>
      <c r="L209" s="182"/>
      <c r="M209" s="182"/>
      <c r="N209" s="182"/>
    </row>
    <row r="210" spans="1:14" ht="15">
      <c r="A210" s="5"/>
      <c r="B210" s="24" t="s">
        <v>25</v>
      </c>
      <c r="C210" s="181" t="s">
        <v>18</v>
      </c>
      <c r="D210" s="181"/>
      <c r="E210" s="22"/>
      <c r="F210" s="26" t="s">
        <v>27</v>
      </c>
      <c r="G210" s="182" t="s">
        <v>60</v>
      </c>
      <c r="H210" s="182"/>
      <c r="I210" s="182"/>
      <c r="J210" s="182"/>
      <c r="K210" s="182"/>
      <c r="L210" s="182"/>
      <c r="M210" s="182"/>
      <c r="N210" s="182"/>
    </row>
    <row r="211" spans="1:14" ht="15.75">
      <c r="A211" s="5"/>
      <c r="B211" s="8"/>
      <c r="C211" s="8"/>
      <c r="D211" s="8"/>
      <c r="E211" s="8"/>
      <c r="F211" s="13" t="s">
        <v>29</v>
      </c>
      <c r="G211" s="27"/>
      <c r="H211" s="27"/>
      <c r="I211" s="27"/>
      <c r="J211" s="8"/>
      <c r="K211" s="8"/>
      <c r="L211" s="8"/>
      <c r="M211" s="28"/>
      <c r="N211" s="29"/>
    </row>
    <row r="212" spans="1:14" ht="15">
      <c r="A212" s="5"/>
      <c r="B212" s="30" t="s">
        <v>30</v>
      </c>
      <c r="C212" s="8"/>
      <c r="D212" s="8"/>
      <c r="E212" s="8"/>
      <c r="F212" s="31" t="s">
        <v>31</v>
      </c>
      <c r="G212" s="31" t="s">
        <v>32</v>
      </c>
      <c r="H212" s="31" t="s">
        <v>33</v>
      </c>
      <c r="I212" s="31" t="s">
        <v>34</v>
      </c>
      <c r="J212" s="31" t="s">
        <v>35</v>
      </c>
      <c r="K212" s="183" t="s">
        <v>36</v>
      </c>
      <c r="L212" s="183"/>
      <c r="M212" s="31" t="s">
        <v>37</v>
      </c>
      <c r="N212" s="32" t="s">
        <v>38</v>
      </c>
    </row>
    <row r="213" spans="1:14" ht="15">
      <c r="A213" s="18"/>
      <c r="B213" s="33" t="s">
        <v>39</v>
      </c>
      <c r="C213" s="34" t="str">
        <f>IF(C208&gt;"",C208,"")</f>
        <v>Joonas Kylliö</v>
      </c>
      <c r="D213" s="34" t="str">
        <f>IF(G208&gt;"",G208,"")</f>
        <v>Aleksi Räsänen</v>
      </c>
      <c r="E213" s="34"/>
      <c r="F213" s="35">
        <v>-4</v>
      </c>
      <c r="G213" s="35">
        <v>-9</v>
      </c>
      <c r="H213" s="35">
        <v>-5</v>
      </c>
      <c r="I213" s="35"/>
      <c r="J213" s="35"/>
      <c r="K213" s="36">
        <f aca="true" t="shared" si="24" ref="K213:K221">IF(ISBLANK(F213),"",COUNTIF(F213:J213,"&gt;=0"))</f>
        <v>0</v>
      </c>
      <c r="L213" s="37">
        <f aca="true" t="shared" si="25" ref="L213:L221">IF(ISBLANK(F213),"",(IF(LEFT(F213,1)="-",1,0)+IF(LEFT(G213,1)="-",1,0)+IF(LEFT(H213,1)="-",1,0)+IF(LEFT(I213,1)="-",1,0)+IF(LEFT(J213,1)="-",1,0)))</f>
        <v>3</v>
      </c>
      <c r="M213" s="38">
        <f aca="true" t="shared" si="26" ref="M213:M221">IF(K213=3,1,"")</f>
      </c>
      <c r="N213" s="39">
        <f aca="true" t="shared" si="27" ref="N213:N221">IF(L213=3,1,"")</f>
        <v>1</v>
      </c>
    </row>
    <row r="214" spans="1:14" ht="15">
      <c r="A214" s="18"/>
      <c r="B214" s="40" t="s">
        <v>40</v>
      </c>
      <c r="C214" s="41" t="str">
        <f>IF(C209&gt;"",C209,"")</f>
        <v>Sam Khosravi</v>
      </c>
      <c r="D214" s="41" t="str">
        <f>IF(G209&gt;"",G209,"")</f>
        <v>Sam Li</v>
      </c>
      <c r="E214" s="41"/>
      <c r="F214" s="42">
        <v>8</v>
      </c>
      <c r="G214" s="43">
        <v>7</v>
      </c>
      <c r="H214" s="43">
        <v>1</v>
      </c>
      <c r="I214" s="43"/>
      <c r="J214" s="43"/>
      <c r="K214" s="44">
        <f t="shared" si="24"/>
        <v>3</v>
      </c>
      <c r="L214" s="45">
        <f t="shared" si="25"/>
        <v>0</v>
      </c>
      <c r="M214" s="46">
        <f t="shared" si="26"/>
        <v>1</v>
      </c>
      <c r="N214" s="47">
        <f t="shared" si="27"/>
      </c>
    </row>
    <row r="215" spans="1:14" ht="15">
      <c r="A215" s="18"/>
      <c r="B215" s="48" t="s">
        <v>41</v>
      </c>
      <c r="C215" s="49" t="str">
        <f>IF(C210&gt;"",C210,"")</f>
        <v>Emil Pyykkö</v>
      </c>
      <c r="D215" s="49" t="str">
        <f>IF(G210&gt;"",G210,"")</f>
        <v>Arttu Pihkala</v>
      </c>
      <c r="E215" s="49"/>
      <c r="F215" s="42">
        <v>-1</v>
      </c>
      <c r="G215" s="50">
        <v>-9</v>
      </c>
      <c r="H215" s="42">
        <v>-8</v>
      </c>
      <c r="I215" s="42"/>
      <c r="J215" s="42"/>
      <c r="K215" s="44">
        <f t="shared" si="24"/>
        <v>0</v>
      </c>
      <c r="L215" s="51">
        <f t="shared" si="25"/>
        <v>3</v>
      </c>
      <c r="M215" s="52">
        <f t="shared" si="26"/>
      </c>
      <c r="N215" s="53">
        <f t="shared" si="27"/>
        <v>1</v>
      </c>
    </row>
    <row r="216" spans="1:14" ht="15">
      <c r="A216" s="18"/>
      <c r="B216" s="54" t="s">
        <v>42</v>
      </c>
      <c r="C216" s="34" t="str">
        <f>IF(C209&gt;"",C209,"")</f>
        <v>Sam Khosravi</v>
      </c>
      <c r="D216" s="34" t="str">
        <f>IF(G208&gt;"",G208,"")</f>
        <v>Aleksi Räsänen</v>
      </c>
      <c r="E216" s="55"/>
      <c r="F216" s="56">
        <v>8</v>
      </c>
      <c r="G216" s="57">
        <v>6</v>
      </c>
      <c r="H216" s="56">
        <v>3</v>
      </c>
      <c r="I216" s="56"/>
      <c r="J216" s="56"/>
      <c r="K216" s="36">
        <f t="shared" si="24"/>
        <v>3</v>
      </c>
      <c r="L216" s="37">
        <f t="shared" si="25"/>
        <v>0</v>
      </c>
      <c r="M216" s="38">
        <f t="shared" si="26"/>
        <v>1</v>
      </c>
      <c r="N216" s="39">
        <f t="shared" si="27"/>
      </c>
    </row>
    <row r="217" spans="1:14" ht="15">
      <c r="A217" s="18"/>
      <c r="B217" s="48" t="s">
        <v>43</v>
      </c>
      <c r="C217" s="41" t="str">
        <f>IF(C208&gt;"",C208,"")</f>
        <v>Joonas Kylliö</v>
      </c>
      <c r="D217" s="41" t="str">
        <f>IF(G210&gt;"",G210,"")</f>
        <v>Arttu Pihkala</v>
      </c>
      <c r="E217" s="49"/>
      <c r="F217" s="42">
        <v>-2</v>
      </c>
      <c r="G217" s="50">
        <v>-8</v>
      </c>
      <c r="H217" s="42">
        <v>-2</v>
      </c>
      <c r="I217" s="42"/>
      <c r="J217" s="42"/>
      <c r="K217" s="44">
        <f t="shared" si="24"/>
        <v>0</v>
      </c>
      <c r="L217" s="45">
        <f t="shared" si="25"/>
        <v>3</v>
      </c>
      <c r="M217" s="46">
        <f t="shared" si="26"/>
      </c>
      <c r="N217" s="47">
        <f t="shared" si="27"/>
        <v>1</v>
      </c>
    </row>
    <row r="218" spans="1:14" ht="15">
      <c r="A218" s="18"/>
      <c r="B218" s="58" t="s">
        <v>44</v>
      </c>
      <c r="C218" s="59" t="str">
        <f>IF(C210&gt;"",C210,"")</f>
        <v>Emil Pyykkö</v>
      </c>
      <c r="D218" s="59" t="str">
        <f>IF(G209&gt;"",G209,"")</f>
        <v>Sam Li</v>
      </c>
      <c r="E218" s="59"/>
      <c r="F218" s="60">
        <v>-5</v>
      </c>
      <c r="G218" s="61">
        <v>-7</v>
      </c>
      <c r="H218" s="60">
        <v>-7</v>
      </c>
      <c r="I218" s="60"/>
      <c r="J218" s="60"/>
      <c r="K218" s="62">
        <f t="shared" si="24"/>
        <v>0</v>
      </c>
      <c r="L218" s="63">
        <f t="shared" si="25"/>
        <v>3</v>
      </c>
      <c r="M218" s="64">
        <f t="shared" si="26"/>
      </c>
      <c r="N218" s="65">
        <f t="shared" si="27"/>
        <v>1</v>
      </c>
    </row>
    <row r="219" spans="1:14" ht="15">
      <c r="A219" s="18"/>
      <c r="B219" s="66" t="s">
        <v>45</v>
      </c>
      <c r="C219" s="67" t="str">
        <f>IF(C209&gt;"",C209,"")</f>
        <v>Sam Khosravi</v>
      </c>
      <c r="D219" s="67" t="str">
        <f>IF(G210&gt;"",G210,"")</f>
        <v>Arttu Pihkala</v>
      </c>
      <c r="E219" s="68"/>
      <c r="F219" s="69">
        <v>-6</v>
      </c>
      <c r="G219" s="69">
        <v>-11</v>
      </c>
      <c r="H219" s="69">
        <v>-8</v>
      </c>
      <c r="I219" s="69"/>
      <c r="J219" s="69"/>
      <c r="K219" s="70">
        <f t="shared" si="24"/>
        <v>0</v>
      </c>
      <c r="L219" s="71">
        <f t="shared" si="25"/>
        <v>3</v>
      </c>
      <c r="M219" s="72">
        <f t="shared" si="26"/>
      </c>
      <c r="N219" s="73">
        <f t="shared" si="27"/>
        <v>1</v>
      </c>
    </row>
    <row r="220" spans="1:14" ht="15">
      <c r="A220" s="18"/>
      <c r="B220" s="40" t="s">
        <v>46</v>
      </c>
      <c r="C220" s="41" t="str">
        <f>IF(C210&gt;"",C210,"")</f>
        <v>Emil Pyykkö</v>
      </c>
      <c r="D220" s="41" t="str">
        <f>IF(G208&gt;"",G208,"")</f>
        <v>Aleksi Räsänen</v>
      </c>
      <c r="E220" s="74"/>
      <c r="F220" s="69"/>
      <c r="G220" s="43"/>
      <c r="H220" s="43"/>
      <c r="I220" s="43"/>
      <c r="J220" s="43"/>
      <c r="K220" s="44">
        <f t="shared" si="24"/>
      </c>
      <c r="L220" s="45">
        <f t="shared" si="25"/>
      </c>
      <c r="M220" s="46">
        <f t="shared" si="26"/>
      </c>
      <c r="N220" s="47">
        <f t="shared" si="27"/>
      </c>
    </row>
    <row r="221" spans="1:14" ht="15">
      <c r="A221" s="18"/>
      <c r="B221" s="58" t="s">
        <v>47</v>
      </c>
      <c r="C221" s="59" t="str">
        <f>IF(C208&gt;"",C208,"")</f>
        <v>Joonas Kylliö</v>
      </c>
      <c r="D221" s="59" t="str">
        <f>IF(G209&gt;"",G209,"")</f>
        <v>Sam Li</v>
      </c>
      <c r="E221" s="75"/>
      <c r="F221" s="60"/>
      <c r="G221" s="60"/>
      <c r="H221" s="60"/>
      <c r="I221" s="60"/>
      <c r="J221" s="60"/>
      <c r="K221" s="62">
        <f t="shared" si="24"/>
      </c>
      <c r="L221" s="63">
        <f t="shared" si="25"/>
      </c>
      <c r="M221" s="64">
        <f t="shared" si="26"/>
      </c>
      <c r="N221" s="65">
        <f t="shared" si="27"/>
      </c>
    </row>
    <row r="222" spans="1:14" ht="15.75">
      <c r="A222" s="5"/>
      <c r="B222" s="8"/>
      <c r="C222" s="8"/>
      <c r="D222" s="8"/>
      <c r="E222" s="8"/>
      <c r="F222" s="8"/>
      <c r="G222" s="8"/>
      <c r="H222" s="8"/>
      <c r="I222" s="184" t="s">
        <v>48</v>
      </c>
      <c r="J222" s="184"/>
      <c r="K222" s="76">
        <f>IF(ISBLANK(C208),"",SUM(K213:K221))</f>
        <v>6</v>
      </c>
      <c r="L222" s="76">
        <f>IF(ISBLANK(G208),"",SUM(L213:L221))</f>
        <v>15</v>
      </c>
      <c r="M222" s="77">
        <f>IF(ISBLANK(F213),"",SUM(M213:M221))</f>
        <v>2</v>
      </c>
      <c r="N222" s="78">
        <f>IF(ISBLANK(F213),"",SUM(N213:N221))</f>
        <v>5</v>
      </c>
    </row>
    <row r="223" spans="1:14" ht="15">
      <c r="A223" s="5"/>
      <c r="B223" s="79" t="s">
        <v>49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0"/>
    </row>
    <row r="224" spans="1:14" ht="15">
      <c r="A224" s="5"/>
      <c r="B224" s="81" t="s">
        <v>50</v>
      </c>
      <c r="C224" s="81"/>
      <c r="D224" s="81" t="s">
        <v>51</v>
      </c>
      <c r="E224" s="7"/>
      <c r="F224" s="81"/>
      <c r="G224" s="81" t="s">
        <v>52</v>
      </c>
      <c r="H224" s="7"/>
      <c r="I224" s="81"/>
      <c r="J224" s="82" t="s">
        <v>53</v>
      </c>
      <c r="K224" s="9"/>
      <c r="L224" s="8"/>
      <c r="M224" s="8"/>
      <c r="N224" s="80"/>
    </row>
    <row r="225" spans="1:14" ht="18">
      <c r="A225" s="5"/>
      <c r="B225" s="8"/>
      <c r="C225" s="8"/>
      <c r="D225" s="8"/>
      <c r="E225" s="8"/>
      <c r="F225" s="8"/>
      <c r="G225" s="8"/>
      <c r="H225" s="8"/>
      <c r="I225" s="8"/>
      <c r="J225" s="180" t="str">
        <f>IF(M222=5,C207,IF(N222=5,G207,""))</f>
        <v>PT Espoo</v>
      </c>
      <c r="K225" s="180"/>
      <c r="L225" s="180"/>
      <c r="M225" s="180"/>
      <c r="N225" s="180"/>
    </row>
    <row r="226" spans="1:14" ht="18">
      <c r="A226" s="83"/>
      <c r="B226" s="84"/>
      <c r="C226" s="84"/>
      <c r="D226" s="84"/>
      <c r="E226" s="84"/>
      <c r="F226" s="84"/>
      <c r="G226" s="84"/>
      <c r="H226" s="84"/>
      <c r="I226" s="84"/>
      <c r="J226" s="85"/>
      <c r="K226" s="85"/>
      <c r="L226" s="85"/>
      <c r="M226" s="85"/>
      <c r="N226" s="86"/>
    </row>
    <row r="227" ht="15">
      <c r="B227" s="87" t="s">
        <v>54</v>
      </c>
    </row>
  </sheetData>
  <sheetProtection selectLockedCells="1" selectUnlockedCells="1"/>
  <mergeCells count="160">
    <mergeCell ref="F2:G2"/>
    <mergeCell ref="H2:N2"/>
    <mergeCell ref="F3:G3"/>
    <mergeCell ref="H3:N3"/>
    <mergeCell ref="F4:G4"/>
    <mergeCell ref="H4:N4"/>
    <mergeCell ref="F5:G5"/>
    <mergeCell ref="H5:J5"/>
    <mergeCell ref="L5:N5"/>
    <mergeCell ref="C7:D7"/>
    <mergeCell ref="G7:N7"/>
    <mergeCell ref="C8:D8"/>
    <mergeCell ref="G8:N8"/>
    <mergeCell ref="C9:D9"/>
    <mergeCell ref="G9:N9"/>
    <mergeCell ref="C10:D10"/>
    <mergeCell ref="G10:N10"/>
    <mergeCell ref="K12:L12"/>
    <mergeCell ref="I22:J22"/>
    <mergeCell ref="J25:N25"/>
    <mergeCell ref="F30:G30"/>
    <mergeCell ref="H30:N30"/>
    <mergeCell ref="F31:G31"/>
    <mergeCell ref="H31:N31"/>
    <mergeCell ref="F32:G32"/>
    <mergeCell ref="H32:N32"/>
    <mergeCell ref="F33:G33"/>
    <mergeCell ref="H33:J33"/>
    <mergeCell ref="L33:N33"/>
    <mergeCell ref="C35:D35"/>
    <mergeCell ref="G35:N35"/>
    <mergeCell ref="C36:D36"/>
    <mergeCell ref="G36:N36"/>
    <mergeCell ref="C37:D37"/>
    <mergeCell ref="G37:N37"/>
    <mergeCell ref="C38:D38"/>
    <mergeCell ref="G38:N38"/>
    <mergeCell ref="K40:L40"/>
    <mergeCell ref="I50:J50"/>
    <mergeCell ref="J53:N53"/>
    <mergeCell ref="F58:G58"/>
    <mergeCell ref="H58:N58"/>
    <mergeCell ref="F59:G59"/>
    <mergeCell ref="H59:N59"/>
    <mergeCell ref="F60:G60"/>
    <mergeCell ref="H60:N60"/>
    <mergeCell ref="F61:G61"/>
    <mergeCell ref="H61:J61"/>
    <mergeCell ref="L61:N61"/>
    <mergeCell ref="C63:D63"/>
    <mergeCell ref="G63:N63"/>
    <mergeCell ref="C64:D64"/>
    <mergeCell ref="G64:N64"/>
    <mergeCell ref="C65:D65"/>
    <mergeCell ref="G65:N65"/>
    <mergeCell ref="C66:D66"/>
    <mergeCell ref="G66:N66"/>
    <mergeCell ref="K68:L68"/>
    <mergeCell ref="I78:J78"/>
    <mergeCell ref="J81:N81"/>
    <mergeCell ref="F86:G86"/>
    <mergeCell ref="H86:N86"/>
    <mergeCell ref="F87:G87"/>
    <mergeCell ref="H87:N87"/>
    <mergeCell ref="F88:G88"/>
    <mergeCell ref="H88:N88"/>
    <mergeCell ref="F89:G89"/>
    <mergeCell ref="H89:J89"/>
    <mergeCell ref="L89:N89"/>
    <mergeCell ref="C91:D91"/>
    <mergeCell ref="G91:N91"/>
    <mergeCell ref="C92:D92"/>
    <mergeCell ref="G92:N92"/>
    <mergeCell ref="C93:D93"/>
    <mergeCell ref="G93:N93"/>
    <mergeCell ref="C94:D94"/>
    <mergeCell ref="G94:N94"/>
    <mergeCell ref="K96:L96"/>
    <mergeCell ref="I106:J106"/>
    <mergeCell ref="J109:N109"/>
    <mergeCell ref="F115:G115"/>
    <mergeCell ref="H115:N115"/>
    <mergeCell ref="F116:G116"/>
    <mergeCell ref="H116:N116"/>
    <mergeCell ref="F117:G117"/>
    <mergeCell ref="H117:N117"/>
    <mergeCell ref="F118:G118"/>
    <mergeCell ref="H118:J118"/>
    <mergeCell ref="L118:N118"/>
    <mergeCell ref="C120:D120"/>
    <mergeCell ref="G120:N120"/>
    <mergeCell ref="C121:D121"/>
    <mergeCell ref="G121:N121"/>
    <mergeCell ref="C122:D122"/>
    <mergeCell ref="G122:N122"/>
    <mergeCell ref="C123:D123"/>
    <mergeCell ref="G123:N123"/>
    <mergeCell ref="K125:L125"/>
    <mergeCell ref="I135:J135"/>
    <mergeCell ref="J138:N138"/>
    <mergeCell ref="F144:G144"/>
    <mergeCell ref="H144:N144"/>
    <mergeCell ref="F145:G145"/>
    <mergeCell ref="H145:N145"/>
    <mergeCell ref="F146:G146"/>
    <mergeCell ref="H146:N146"/>
    <mergeCell ref="F147:G147"/>
    <mergeCell ref="H147:J147"/>
    <mergeCell ref="L147:N147"/>
    <mergeCell ref="C149:D149"/>
    <mergeCell ref="G149:N149"/>
    <mergeCell ref="C150:D150"/>
    <mergeCell ref="G150:N150"/>
    <mergeCell ref="C151:D151"/>
    <mergeCell ref="G151:N151"/>
    <mergeCell ref="C152:D152"/>
    <mergeCell ref="G152:N152"/>
    <mergeCell ref="K154:L154"/>
    <mergeCell ref="I164:J164"/>
    <mergeCell ref="J167:N167"/>
    <mergeCell ref="F173:G173"/>
    <mergeCell ref="H173:N173"/>
    <mergeCell ref="F174:G174"/>
    <mergeCell ref="H174:N174"/>
    <mergeCell ref="F175:G175"/>
    <mergeCell ref="H175:N175"/>
    <mergeCell ref="F176:G176"/>
    <mergeCell ref="H176:J176"/>
    <mergeCell ref="L176:N176"/>
    <mergeCell ref="C178:D178"/>
    <mergeCell ref="G178:N178"/>
    <mergeCell ref="C179:D179"/>
    <mergeCell ref="G179:N179"/>
    <mergeCell ref="C180:D180"/>
    <mergeCell ref="G180:N180"/>
    <mergeCell ref="C181:D181"/>
    <mergeCell ref="G181:N181"/>
    <mergeCell ref="K183:L183"/>
    <mergeCell ref="I193:J193"/>
    <mergeCell ref="J196:N196"/>
    <mergeCell ref="F202:G202"/>
    <mergeCell ref="H202:N202"/>
    <mergeCell ref="F203:G203"/>
    <mergeCell ref="H203:N203"/>
    <mergeCell ref="F204:G204"/>
    <mergeCell ref="H204:N204"/>
    <mergeCell ref="F205:G205"/>
    <mergeCell ref="H205:J205"/>
    <mergeCell ref="L205:N205"/>
    <mergeCell ref="C207:D207"/>
    <mergeCell ref="G207:N207"/>
    <mergeCell ref="C208:D208"/>
    <mergeCell ref="G208:N208"/>
    <mergeCell ref="J225:N225"/>
    <mergeCell ref="C209:D209"/>
    <mergeCell ref="G209:N209"/>
    <mergeCell ref="C210:D210"/>
    <mergeCell ref="G210:N210"/>
    <mergeCell ref="K212:L212"/>
    <mergeCell ref="I222:J2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Roman,Normaali"&amp;A</oddHeader>
    <oddFooter>&amp;C&amp;"Times New Roman,Normaali"Sivu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2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7" width="4.88671875" style="0" customWidth="1"/>
    <col min="8" max="8" width="5.4453125" style="0" customWidth="1"/>
    <col min="9" max="10" width="4.664062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</cols>
  <sheetData>
    <row r="1" spans="1:17" ht="15.75" customHeight="1">
      <c r="A1" s="1"/>
      <c r="B1" s="2"/>
      <c r="C1" s="3"/>
      <c r="D1" s="4"/>
      <c r="E1" s="4"/>
      <c r="F1" s="192" t="s">
        <v>1</v>
      </c>
      <c r="G1" s="192"/>
      <c r="H1" s="193" t="s">
        <v>2</v>
      </c>
      <c r="I1" s="193"/>
      <c r="J1" s="193"/>
      <c r="K1" s="193"/>
      <c r="L1" s="193"/>
      <c r="M1" s="193"/>
      <c r="N1" s="193"/>
      <c r="O1" s="5"/>
      <c r="Q1" s="88" t="s">
        <v>89</v>
      </c>
    </row>
    <row r="2" spans="1:17" ht="15.75" customHeight="1">
      <c r="A2" s="5"/>
      <c r="B2" s="6"/>
      <c r="C2" s="7" t="s">
        <v>3</v>
      </c>
      <c r="D2" s="8"/>
      <c r="E2" s="8"/>
      <c r="F2" s="194" t="s">
        <v>4</v>
      </c>
      <c r="G2" s="194"/>
      <c r="H2" s="195" t="s">
        <v>5</v>
      </c>
      <c r="I2" s="195"/>
      <c r="J2" s="195"/>
      <c r="K2" s="195"/>
      <c r="L2" s="195"/>
      <c r="M2" s="195"/>
      <c r="N2" s="195"/>
      <c r="O2" s="9"/>
      <c r="Q2" s="89" t="s">
        <v>90</v>
      </c>
    </row>
    <row r="3" spans="1:17" ht="15.75">
      <c r="A3" s="5"/>
      <c r="B3" s="9"/>
      <c r="C3" s="6" t="s">
        <v>6</v>
      </c>
      <c r="D3" s="8"/>
      <c r="E3" s="8"/>
      <c r="F3" s="196" t="s">
        <v>7</v>
      </c>
      <c r="G3" s="196"/>
      <c r="H3" s="197" t="s">
        <v>91</v>
      </c>
      <c r="I3" s="197"/>
      <c r="J3" s="197"/>
      <c r="K3" s="197"/>
      <c r="L3" s="197"/>
      <c r="M3" s="197"/>
      <c r="N3" s="197"/>
      <c r="O3" s="9"/>
      <c r="Q3" s="89" t="s">
        <v>92</v>
      </c>
    </row>
    <row r="4" spans="1:15" ht="17.25" customHeight="1">
      <c r="A4" s="5"/>
      <c r="B4" s="10"/>
      <c r="C4" s="11" t="s">
        <v>9</v>
      </c>
      <c r="D4" s="9"/>
      <c r="E4" s="8"/>
      <c r="F4" s="185" t="s">
        <v>10</v>
      </c>
      <c r="G4" s="185"/>
      <c r="H4" s="186">
        <v>42483</v>
      </c>
      <c r="I4" s="186"/>
      <c r="J4" s="186"/>
      <c r="K4" s="12" t="s">
        <v>11</v>
      </c>
      <c r="L4" s="187">
        <v>0.5</v>
      </c>
      <c r="M4" s="187"/>
      <c r="N4" s="187"/>
      <c r="O4" s="9"/>
    </row>
    <row r="5" spans="1:15" ht="15.75" customHeight="1">
      <c r="A5" s="5"/>
      <c r="B5" s="13" t="s">
        <v>12</v>
      </c>
      <c r="D5" s="8"/>
      <c r="E5" s="8"/>
      <c r="F5" s="13" t="s">
        <v>12</v>
      </c>
      <c r="I5" s="14"/>
      <c r="J5" s="15"/>
      <c r="K5" s="16"/>
      <c r="L5" s="16"/>
      <c r="M5" s="16"/>
      <c r="N5" s="17"/>
      <c r="O5" s="9"/>
    </row>
    <row r="6" spans="1:15" ht="15.75">
      <c r="A6" s="18"/>
      <c r="B6" s="19" t="s">
        <v>13</v>
      </c>
      <c r="C6" s="188" t="s">
        <v>14</v>
      </c>
      <c r="D6" s="188"/>
      <c r="E6" s="20"/>
      <c r="F6" s="19" t="s">
        <v>15</v>
      </c>
      <c r="G6" s="189" t="s">
        <v>84</v>
      </c>
      <c r="H6" s="189"/>
      <c r="I6" s="189"/>
      <c r="J6" s="189"/>
      <c r="K6" s="189"/>
      <c r="L6" s="189"/>
      <c r="M6" s="189"/>
      <c r="N6" s="189"/>
      <c r="O6" s="9"/>
    </row>
    <row r="7" spans="1:15" ht="15">
      <c r="A7" s="18"/>
      <c r="B7" s="21" t="s">
        <v>17</v>
      </c>
      <c r="C7" s="190" t="s">
        <v>93</v>
      </c>
      <c r="D7" s="190"/>
      <c r="E7" s="22"/>
      <c r="F7" s="23" t="s">
        <v>19</v>
      </c>
      <c r="G7" s="191" t="s">
        <v>94</v>
      </c>
      <c r="H7" s="191"/>
      <c r="I7" s="191"/>
      <c r="J7" s="191"/>
      <c r="K7" s="191"/>
      <c r="L7" s="191"/>
      <c r="M7" s="191"/>
      <c r="N7" s="191"/>
      <c r="O7" s="9"/>
    </row>
    <row r="8" spans="1:15" ht="15">
      <c r="A8" s="18"/>
      <c r="B8" s="24" t="s">
        <v>21</v>
      </c>
      <c r="C8" s="181" t="s">
        <v>95</v>
      </c>
      <c r="D8" s="181"/>
      <c r="E8" s="22"/>
      <c r="F8" s="25" t="s">
        <v>23</v>
      </c>
      <c r="G8" s="182" t="s">
        <v>96</v>
      </c>
      <c r="H8" s="182"/>
      <c r="I8" s="182"/>
      <c r="J8" s="182"/>
      <c r="K8" s="182"/>
      <c r="L8" s="182"/>
      <c r="M8" s="182"/>
      <c r="N8" s="182"/>
      <c r="O8" s="9"/>
    </row>
    <row r="9" spans="1:15" ht="15">
      <c r="A9" s="5"/>
      <c r="B9" s="24" t="s">
        <v>25</v>
      </c>
      <c r="C9" s="181" t="s">
        <v>26</v>
      </c>
      <c r="D9" s="181"/>
      <c r="E9" s="22"/>
      <c r="F9" s="26" t="s">
        <v>27</v>
      </c>
      <c r="G9" s="182" t="s">
        <v>97</v>
      </c>
      <c r="H9" s="182"/>
      <c r="I9" s="182"/>
      <c r="J9" s="182"/>
      <c r="K9" s="182"/>
      <c r="L9" s="182"/>
      <c r="M9" s="182"/>
      <c r="N9" s="182"/>
      <c r="O9" s="9"/>
    </row>
    <row r="10" spans="1:15" ht="14.25" customHeight="1">
      <c r="A10" s="5"/>
      <c r="B10" s="8"/>
      <c r="C10" s="8"/>
      <c r="D10" s="8"/>
      <c r="E10" s="8"/>
      <c r="F10" s="13" t="s">
        <v>29</v>
      </c>
      <c r="G10" s="27"/>
      <c r="H10" s="27"/>
      <c r="I10" s="27"/>
      <c r="J10" s="8"/>
      <c r="K10" s="8"/>
      <c r="L10" s="8"/>
      <c r="M10" s="28"/>
      <c r="N10" s="29"/>
      <c r="O10" s="9"/>
    </row>
    <row r="11" spans="1:15" ht="12.75" customHeight="1">
      <c r="A11" s="5"/>
      <c r="B11" s="30" t="s">
        <v>30</v>
      </c>
      <c r="C11" s="8"/>
      <c r="D11" s="8"/>
      <c r="E11" s="8"/>
      <c r="F11" s="31" t="s">
        <v>31</v>
      </c>
      <c r="G11" s="31" t="s">
        <v>32</v>
      </c>
      <c r="H11" s="31" t="s">
        <v>33</v>
      </c>
      <c r="I11" s="31" t="s">
        <v>34</v>
      </c>
      <c r="J11" s="31" t="s">
        <v>35</v>
      </c>
      <c r="K11" s="183" t="s">
        <v>36</v>
      </c>
      <c r="L11" s="183"/>
      <c r="M11" s="31" t="s">
        <v>37</v>
      </c>
      <c r="N11" s="32" t="s">
        <v>38</v>
      </c>
      <c r="O11" s="9"/>
    </row>
    <row r="12" spans="1:15" ht="15" customHeight="1">
      <c r="A12" s="18"/>
      <c r="B12" s="33" t="s">
        <v>39</v>
      </c>
      <c r="C12" s="34" t="str">
        <f>IF(C7&gt;"",C7,"")</f>
        <v>Joonatan Khosravi</v>
      </c>
      <c r="D12" s="34" t="str">
        <f>IF(G7&gt;"",G7,"")</f>
        <v>Pablo Tikkanen</v>
      </c>
      <c r="E12" s="34"/>
      <c r="F12" s="35">
        <v>4</v>
      </c>
      <c r="G12" s="35">
        <v>3</v>
      </c>
      <c r="H12" s="35">
        <v>3</v>
      </c>
      <c r="I12" s="35"/>
      <c r="J12" s="35"/>
      <c r="K12" s="36">
        <f aca="true" t="shared" si="0" ref="K12:K20">IF(ISBLANK(F12),"",COUNTIF(F12:J12,"&gt;=0"))</f>
        <v>3</v>
      </c>
      <c r="L12" s="37">
        <f aca="true" t="shared" si="1" ref="L12:L20">IF(ISBLANK(F12),"",(IF(LEFT(F12,1)="-",1,0)+IF(LEFT(G12,1)="-",1,0)+IF(LEFT(H12,1)="-",1,0)+IF(LEFT(I12,1)="-",1,0)+IF(LEFT(J12,1)="-",1,0)))</f>
        <v>0</v>
      </c>
      <c r="M12" s="38">
        <f aca="true" t="shared" si="2" ref="M12:M20">IF(K12=3,1,"")</f>
        <v>1</v>
      </c>
      <c r="N12" s="39">
        <f aca="true" t="shared" si="3" ref="N12:N20">IF(L12=3,1,"")</f>
      </c>
      <c r="O12" s="9"/>
    </row>
    <row r="13" spans="1:15" ht="15" customHeight="1">
      <c r="A13" s="18"/>
      <c r="B13" s="40" t="s">
        <v>40</v>
      </c>
      <c r="C13" s="41" t="str">
        <f>IF(C8&gt;"",C8,"")</f>
        <v>Daniel Nquen</v>
      </c>
      <c r="D13" s="41" t="str">
        <f>IF(G8&gt;"",G8,"")</f>
        <v>Jarno Linnainmaa</v>
      </c>
      <c r="E13" s="41"/>
      <c r="F13" s="42">
        <v>4</v>
      </c>
      <c r="G13" s="43">
        <v>3</v>
      </c>
      <c r="H13" s="43">
        <v>4</v>
      </c>
      <c r="I13" s="43"/>
      <c r="J13" s="43"/>
      <c r="K13" s="44">
        <f t="shared" si="0"/>
        <v>3</v>
      </c>
      <c r="L13" s="45">
        <f t="shared" si="1"/>
        <v>0</v>
      </c>
      <c r="M13" s="46">
        <f t="shared" si="2"/>
        <v>1</v>
      </c>
      <c r="N13" s="47">
        <f t="shared" si="3"/>
      </c>
      <c r="O13" s="9"/>
    </row>
    <row r="14" spans="1:15" ht="15" customHeight="1">
      <c r="A14" s="18"/>
      <c r="B14" s="48" t="s">
        <v>41</v>
      </c>
      <c r="C14" s="49" t="str">
        <f>IF(C9&gt;"",C9,"")</f>
        <v>Sam Khosravi</v>
      </c>
      <c r="D14" s="49" t="str">
        <f>IF(G9&gt;"",G9,"")</f>
        <v>Daniel Sovala</v>
      </c>
      <c r="E14" s="49"/>
      <c r="F14" s="42">
        <v>8</v>
      </c>
      <c r="G14" s="50">
        <v>3</v>
      </c>
      <c r="H14" s="42">
        <v>1</v>
      </c>
      <c r="I14" s="42"/>
      <c r="J14" s="42"/>
      <c r="K14" s="44">
        <f t="shared" si="0"/>
        <v>3</v>
      </c>
      <c r="L14" s="51">
        <f t="shared" si="1"/>
        <v>0</v>
      </c>
      <c r="M14" s="52">
        <f t="shared" si="2"/>
        <v>1</v>
      </c>
      <c r="N14" s="53">
        <f t="shared" si="3"/>
      </c>
      <c r="O14" s="9"/>
    </row>
    <row r="15" spans="1:15" ht="15" customHeight="1">
      <c r="A15" s="18"/>
      <c r="B15" s="54" t="s">
        <v>42</v>
      </c>
      <c r="C15" s="34" t="str">
        <f>IF(C8&gt;"",C8,"")</f>
        <v>Daniel Nquen</v>
      </c>
      <c r="D15" s="34" t="str">
        <f>IF(G7&gt;"",G7,"")</f>
        <v>Pablo Tikkanen</v>
      </c>
      <c r="E15" s="55"/>
      <c r="F15" s="56">
        <v>4</v>
      </c>
      <c r="G15" s="57">
        <v>3</v>
      </c>
      <c r="H15" s="56">
        <v>3</v>
      </c>
      <c r="I15" s="56"/>
      <c r="J15" s="56"/>
      <c r="K15" s="36">
        <f t="shared" si="0"/>
        <v>3</v>
      </c>
      <c r="L15" s="37">
        <f t="shared" si="1"/>
        <v>0</v>
      </c>
      <c r="M15" s="38">
        <f t="shared" si="2"/>
        <v>1</v>
      </c>
      <c r="N15" s="39">
        <f t="shared" si="3"/>
      </c>
      <c r="O15" s="9"/>
    </row>
    <row r="16" spans="1:15" ht="15" customHeight="1">
      <c r="A16" s="18"/>
      <c r="B16" s="48" t="s">
        <v>43</v>
      </c>
      <c r="C16" s="41" t="str">
        <f>IF(C7&gt;"",C7,"")</f>
        <v>Joonatan Khosravi</v>
      </c>
      <c r="D16" s="41" t="str">
        <f>IF(G9&gt;"",G9,"")</f>
        <v>Daniel Sovala</v>
      </c>
      <c r="E16" s="49"/>
      <c r="F16" s="42">
        <v>0</v>
      </c>
      <c r="G16" s="50">
        <v>3</v>
      </c>
      <c r="H16" s="42">
        <v>3</v>
      </c>
      <c r="I16" s="42"/>
      <c r="J16" s="42"/>
      <c r="K16" s="44">
        <f t="shared" si="0"/>
        <v>3</v>
      </c>
      <c r="L16" s="45">
        <f t="shared" si="1"/>
        <v>0</v>
      </c>
      <c r="M16" s="46">
        <f t="shared" si="2"/>
        <v>1</v>
      </c>
      <c r="N16" s="47">
        <f t="shared" si="3"/>
      </c>
      <c r="O16" s="9"/>
    </row>
    <row r="17" spans="1:15" ht="15" customHeight="1">
      <c r="A17" s="18"/>
      <c r="B17" s="58" t="s">
        <v>44</v>
      </c>
      <c r="C17" s="59" t="str">
        <f>IF(C9&gt;"",C9,"")</f>
        <v>Sam Khosravi</v>
      </c>
      <c r="D17" s="59" t="str">
        <f>IF(G8&gt;"",G8,"")</f>
        <v>Jarno Linnainmaa</v>
      </c>
      <c r="E17" s="59"/>
      <c r="F17" s="60"/>
      <c r="G17" s="61"/>
      <c r="H17" s="60"/>
      <c r="I17" s="60"/>
      <c r="J17" s="60"/>
      <c r="K17" s="62">
        <f t="shared" si="0"/>
      </c>
      <c r="L17" s="63">
        <f t="shared" si="1"/>
      </c>
      <c r="M17" s="64">
        <f t="shared" si="2"/>
      </c>
      <c r="N17" s="65">
        <f t="shared" si="3"/>
      </c>
      <c r="O17" s="9"/>
    </row>
    <row r="18" spans="1:15" ht="15" customHeight="1">
      <c r="A18" s="18"/>
      <c r="B18" s="66" t="s">
        <v>45</v>
      </c>
      <c r="C18" s="67" t="str">
        <f>IF(C8&gt;"",C8,"")</f>
        <v>Daniel Nquen</v>
      </c>
      <c r="D18" s="67" t="str">
        <f>IF(G9&gt;"",G9,"")</f>
        <v>Daniel Sovala</v>
      </c>
      <c r="E18" s="68"/>
      <c r="F18" s="69"/>
      <c r="G18" s="69"/>
      <c r="H18" s="69"/>
      <c r="I18" s="69"/>
      <c r="J18" s="69"/>
      <c r="K18" s="70">
        <f t="shared" si="0"/>
      </c>
      <c r="L18" s="71">
        <f t="shared" si="1"/>
      </c>
      <c r="M18" s="72">
        <f t="shared" si="2"/>
      </c>
      <c r="N18" s="73">
        <f t="shared" si="3"/>
      </c>
      <c r="O18" s="9"/>
    </row>
    <row r="19" spans="1:15" ht="15" customHeight="1">
      <c r="A19" s="18"/>
      <c r="B19" s="40" t="s">
        <v>46</v>
      </c>
      <c r="C19" s="41" t="str">
        <f>IF(C9&gt;"",C9,"")</f>
        <v>Sam Khosravi</v>
      </c>
      <c r="D19" s="41" t="str">
        <f>IF(G7&gt;"",G7,"")</f>
        <v>Pablo Tikkanen</v>
      </c>
      <c r="E19" s="74"/>
      <c r="F19" s="69"/>
      <c r="G19" s="43"/>
      <c r="H19" s="43"/>
      <c r="I19" s="43"/>
      <c r="J19" s="43"/>
      <c r="K19" s="44">
        <f t="shared" si="0"/>
      </c>
      <c r="L19" s="45">
        <f t="shared" si="1"/>
      </c>
      <c r="M19" s="46">
        <f t="shared" si="2"/>
      </c>
      <c r="N19" s="47">
        <f t="shared" si="3"/>
      </c>
      <c r="O19" s="9"/>
    </row>
    <row r="20" spans="1:15" ht="15" customHeight="1">
      <c r="A20" s="18"/>
      <c r="B20" s="58" t="s">
        <v>47</v>
      </c>
      <c r="C20" s="59" t="str">
        <f>IF(C7&gt;"",C7,"")</f>
        <v>Joonatan Khosravi</v>
      </c>
      <c r="D20" s="59" t="str">
        <f>IF(G8&gt;"",G8,"")</f>
        <v>Jarno Linnainmaa</v>
      </c>
      <c r="E20" s="75"/>
      <c r="F20" s="60"/>
      <c r="G20" s="60"/>
      <c r="H20" s="60"/>
      <c r="I20" s="60"/>
      <c r="J20" s="60"/>
      <c r="K20" s="62">
        <f t="shared" si="0"/>
      </c>
      <c r="L20" s="63">
        <f t="shared" si="1"/>
      </c>
      <c r="M20" s="64">
        <f t="shared" si="2"/>
      </c>
      <c r="N20" s="65">
        <f t="shared" si="3"/>
      </c>
      <c r="O20" s="9"/>
    </row>
    <row r="21" spans="1:15" ht="15.75" customHeight="1">
      <c r="A21" s="5"/>
      <c r="B21" s="8"/>
      <c r="C21" s="8"/>
      <c r="D21" s="8"/>
      <c r="E21" s="8"/>
      <c r="F21" s="8"/>
      <c r="G21" s="8"/>
      <c r="H21" s="8"/>
      <c r="I21" s="184" t="s">
        <v>48</v>
      </c>
      <c r="J21" s="184"/>
      <c r="K21" s="76">
        <f>IF(ISBLANK(C7),"",SUM(K12:K20))</f>
        <v>15</v>
      </c>
      <c r="L21" s="76">
        <f>IF(ISBLANK(G7),"",SUM(L12:L20))</f>
        <v>0</v>
      </c>
      <c r="M21" s="77">
        <f>IF(ISBLANK(F12),"",SUM(M12:M20))</f>
        <v>5</v>
      </c>
      <c r="N21" s="78">
        <f>IF(ISBLANK(F12),"",SUM(N12:N20))</f>
        <v>0</v>
      </c>
      <c r="O21" s="9"/>
    </row>
    <row r="22" spans="1:15" ht="12" customHeight="1">
      <c r="A22" s="5"/>
      <c r="B22" s="79" t="s">
        <v>49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0"/>
      <c r="O22" s="9"/>
    </row>
    <row r="23" spans="1:15" ht="15">
      <c r="A23" s="5"/>
      <c r="B23" s="81" t="s">
        <v>50</v>
      </c>
      <c r="C23" s="81"/>
      <c r="D23" s="81" t="s">
        <v>51</v>
      </c>
      <c r="E23" s="7"/>
      <c r="F23" s="81"/>
      <c r="G23" s="81" t="s">
        <v>52</v>
      </c>
      <c r="H23" s="7"/>
      <c r="I23" s="81"/>
      <c r="J23" s="82" t="s">
        <v>53</v>
      </c>
      <c r="K23" s="9"/>
      <c r="L23" s="8"/>
      <c r="M23" s="8"/>
      <c r="N23" s="80"/>
      <c r="O23" s="9"/>
    </row>
    <row r="24" spans="1:15" ht="18">
      <c r="A24" s="5"/>
      <c r="B24" s="8"/>
      <c r="C24" s="8"/>
      <c r="D24" s="8"/>
      <c r="E24" s="8"/>
      <c r="F24" s="8"/>
      <c r="G24" s="8"/>
      <c r="H24" s="8"/>
      <c r="I24" s="8"/>
      <c r="J24" s="180" t="str">
        <f>IF(M21=5,C6,IF(N21=5,G6,""))</f>
        <v>TIP-70</v>
      </c>
      <c r="K24" s="180"/>
      <c r="L24" s="180"/>
      <c r="M24" s="180"/>
      <c r="N24" s="180"/>
      <c r="O24" s="9"/>
    </row>
    <row r="25" spans="1:15" ht="18.75" customHeight="1">
      <c r="A25" s="83"/>
      <c r="B25" s="84"/>
      <c r="C25" s="84"/>
      <c r="D25" s="84"/>
      <c r="E25" s="84"/>
      <c r="F25" s="84"/>
      <c r="G25" s="84"/>
      <c r="H25" s="84"/>
      <c r="I25" s="84"/>
      <c r="J25" s="85"/>
      <c r="K25" s="85"/>
      <c r="L25" s="85"/>
      <c r="M25" s="85"/>
      <c r="N25" s="86"/>
      <c r="O25" s="5"/>
    </row>
    <row r="26" ht="15">
      <c r="B26" s="87" t="s">
        <v>54</v>
      </c>
    </row>
    <row r="28" ht="15">
      <c r="B28" t="s">
        <v>98</v>
      </c>
    </row>
    <row r="29" spans="1:14" ht="15.75">
      <c r="A29" s="1"/>
      <c r="B29" s="2"/>
      <c r="C29" s="3"/>
      <c r="D29" s="4"/>
      <c r="E29" s="4"/>
      <c r="F29" s="192" t="s">
        <v>1</v>
      </c>
      <c r="G29" s="192"/>
      <c r="H29" s="193" t="s">
        <v>2</v>
      </c>
      <c r="I29" s="193"/>
      <c r="J29" s="193"/>
      <c r="K29" s="193"/>
      <c r="L29" s="193"/>
      <c r="M29" s="193"/>
      <c r="N29" s="193"/>
    </row>
    <row r="30" spans="1:14" ht="15.75">
      <c r="A30" s="5"/>
      <c r="B30" s="6"/>
      <c r="C30" s="7" t="s">
        <v>3</v>
      </c>
      <c r="D30" s="8"/>
      <c r="E30" s="8"/>
      <c r="F30" s="194" t="s">
        <v>4</v>
      </c>
      <c r="G30" s="194"/>
      <c r="H30" s="195" t="s">
        <v>5</v>
      </c>
      <c r="I30" s="195"/>
      <c r="J30" s="195"/>
      <c r="K30" s="195"/>
      <c r="L30" s="195"/>
      <c r="M30" s="195"/>
      <c r="N30" s="195"/>
    </row>
    <row r="31" spans="1:14" ht="15.75">
      <c r="A31" s="5"/>
      <c r="B31" s="9"/>
      <c r="C31" s="6" t="s">
        <v>6</v>
      </c>
      <c r="D31" s="8"/>
      <c r="E31" s="8"/>
      <c r="F31" s="196" t="s">
        <v>7</v>
      </c>
      <c r="G31" s="196"/>
      <c r="H31" s="197" t="s">
        <v>91</v>
      </c>
      <c r="I31" s="197"/>
      <c r="J31" s="197"/>
      <c r="K31" s="197"/>
      <c r="L31" s="197"/>
      <c r="M31" s="197"/>
      <c r="N31" s="197"/>
    </row>
    <row r="32" spans="1:14" ht="20.25">
      <c r="A32" s="5"/>
      <c r="B32" s="10"/>
      <c r="C32" s="11" t="s">
        <v>9</v>
      </c>
      <c r="D32" s="9"/>
      <c r="E32" s="8"/>
      <c r="F32" s="185" t="s">
        <v>10</v>
      </c>
      <c r="G32" s="185"/>
      <c r="H32" s="186">
        <v>42483</v>
      </c>
      <c r="I32" s="186"/>
      <c r="J32" s="186"/>
      <c r="K32" s="12" t="s">
        <v>11</v>
      </c>
      <c r="L32" s="187">
        <v>0.5</v>
      </c>
      <c r="M32" s="187"/>
      <c r="N32" s="187"/>
    </row>
    <row r="33" spans="1:14" ht="15">
      <c r="A33" s="5"/>
      <c r="B33" s="13" t="s">
        <v>12</v>
      </c>
      <c r="D33" s="8"/>
      <c r="E33" s="8"/>
      <c r="F33" s="13" t="s">
        <v>12</v>
      </c>
      <c r="I33" s="14"/>
      <c r="J33" s="15"/>
      <c r="K33" s="16"/>
      <c r="L33" s="16"/>
      <c r="M33" s="16"/>
      <c r="N33" s="17"/>
    </row>
    <row r="34" spans="1:14" ht="15.75">
      <c r="A34" s="18"/>
      <c r="B34" s="19" t="s">
        <v>13</v>
      </c>
      <c r="C34" s="188" t="s">
        <v>99</v>
      </c>
      <c r="D34" s="188"/>
      <c r="E34" s="20"/>
      <c r="F34" s="19" t="s">
        <v>15</v>
      </c>
      <c r="G34" s="189" t="s">
        <v>100</v>
      </c>
      <c r="H34" s="189"/>
      <c r="I34" s="189"/>
      <c r="J34" s="189"/>
      <c r="K34" s="189"/>
      <c r="L34" s="189"/>
      <c r="M34" s="189"/>
      <c r="N34" s="189"/>
    </row>
    <row r="35" spans="1:14" ht="15">
      <c r="A35" s="18"/>
      <c r="B35" s="21" t="s">
        <v>17</v>
      </c>
      <c r="C35" s="190" t="s">
        <v>101</v>
      </c>
      <c r="D35" s="190"/>
      <c r="E35" s="22"/>
      <c r="F35" s="23" t="s">
        <v>19</v>
      </c>
      <c r="G35" s="191" t="s">
        <v>102</v>
      </c>
      <c r="H35" s="191"/>
      <c r="I35" s="191"/>
      <c r="J35" s="191"/>
      <c r="K35" s="191"/>
      <c r="L35" s="191"/>
      <c r="M35" s="191"/>
      <c r="N35" s="191"/>
    </row>
    <row r="36" spans="1:14" ht="15">
      <c r="A36" s="18"/>
      <c r="B36" s="24" t="s">
        <v>21</v>
      </c>
      <c r="C36" s="181" t="s">
        <v>103</v>
      </c>
      <c r="D36" s="181"/>
      <c r="E36" s="22"/>
      <c r="F36" s="25" t="s">
        <v>23</v>
      </c>
      <c r="G36" s="182" t="s">
        <v>61</v>
      </c>
      <c r="H36" s="182"/>
      <c r="I36" s="182"/>
      <c r="J36" s="182"/>
      <c r="K36" s="182"/>
      <c r="L36" s="182"/>
      <c r="M36" s="182"/>
      <c r="N36" s="182"/>
    </row>
    <row r="37" spans="1:14" ht="15">
      <c r="A37" s="5"/>
      <c r="B37" s="24" t="s">
        <v>25</v>
      </c>
      <c r="C37" s="181" t="s">
        <v>104</v>
      </c>
      <c r="D37" s="181"/>
      <c r="E37" s="22"/>
      <c r="F37" s="26" t="s">
        <v>27</v>
      </c>
      <c r="G37" s="182" t="s">
        <v>105</v>
      </c>
      <c r="H37" s="182"/>
      <c r="I37" s="182"/>
      <c r="J37" s="182"/>
      <c r="K37" s="182"/>
      <c r="L37" s="182"/>
      <c r="M37" s="182"/>
      <c r="N37" s="182"/>
    </row>
    <row r="38" spans="1:14" ht="15.75">
      <c r="A38" s="5"/>
      <c r="B38" s="8"/>
      <c r="C38" s="8"/>
      <c r="D38" s="8"/>
      <c r="E38" s="8"/>
      <c r="F38" s="13" t="s">
        <v>29</v>
      </c>
      <c r="G38" s="27"/>
      <c r="H38" s="27"/>
      <c r="I38" s="27"/>
      <c r="J38" s="8"/>
      <c r="K38" s="8"/>
      <c r="L38" s="8"/>
      <c r="M38" s="28"/>
      <c r="N38" s="29"/>
    </row>
    <row r="39" spans="1:14" ht="15">
      <c r="A39" s="5"/>
      <c r="B39" s="30" t="s">
        <v>30</v>
      </c>
      <c r="C39" s="8"/>
      <c r="D39" s="8"/>
      <c r="E39" s="8"/>
      <c r="F39" s="31" t="s">
        <v>31</v>
      </c>
      <c r="G39" s="31" t="s">
        <v>32</v>
      </c>
      <c r="H39" s="31" t="s">
        <v>33</v>
      </c>
      <c r="I39" s="31" t="s">
        <v>34</v>
      </c>
      <c r="J39" s="31" t="s">
        <v>35</v>
      </c>
      <c r="K39" s="183" t="s">
        <v>36</v>
      </c>
      <c r="L39" s="183"/>
      <c r="M39" s="31" t="s">
        <v>37</v>
      </c>
      <c r="N39" s="32" t="s">
        <v>38</v>
      </c>
    </row>
    <row r="40" spans="1:14" ht="15">
      <c r="A40" s="18"/>
      <c r="B40" s="33" t="s">
        <v>39</v>
      </c>
      <c r="C40" s="34" t="str">
        <f>IF(C35&gt;"",C35,"")</f>
        <v>Joonsa Kylliö</v>
      </c>
      <c r="D40" s="34" t="str">
        <f>IF(G35&gt;"",G35,"")</f>
        <v>Jussi Hakala</v>
      </c>
      <c r="E40" s="34"/>
      <c r="F40" s="35">
        <v>-18</v>
      </c>
      <c r="G40" s="35">
        <v>-12</v>
      </c>
      <c r="H40" s="35">
        <v>-4</v>
      </c>
      <c r="I40" s="35"/>
      <c r="J40" s="35"/>
      <c r="K40" s="36">
        <f aca="true" t="shared" si="4" ref="K40:K48">IF(ISBLANK(F40),"",COUNTIF(F40:J40,"&gt;=0"))</f>
        <v>0</v>
      </c>
      <c r="L40" s="37">
        <f aca="true" t="shared" si="5" ref="L40:L48">IF(ISBLANK(F40),"",(IF(LEFT(F40,1)="-",1,0)+IF(LEFT(G40,1)="-",1,0)+IF(LEFT(H40,1)="-",1,0)+IF(LEFT(I40,1)="-",1,0)+IF(LEFT(J40,1)="-",1,0)))</f>
        <v>3</v>
      </c>
      <c r="M40" s="38">
        <f aca="true" t="shared" si="6" ref="M40:M48">IF(K40=3,1,"")</f>
      </c>
      <c r="N40" s="39">
        <f aca="true" t="shared" si="7" ref="N40:N48">IF(L40=3,1,"")</f>
        <v>1</v>
      </c>
    </row>
    <row r="41" spans="1:14" ht="15">
      <c r="A41" s="18"/>
      <c r="B41" s="40" t="s">
        <v>40</v>
      </c>
      <c r="C41" s="41" t="str">
        <f>IF(C36&gt;"",C36,"")</f>
        <v>Arttu Pöri</v>
      </c>
      <c r="D41" s="41" t="str">
        <f>IF(G36&gt;"",G36,"")</f>
        <v>Joni Rahikainen</v>
      </c>
      <c r="E41" s="41"/>
      <c r="F41" s="42">
        <v>7</v>
      </c>
      <c r="G41" s="43">
        <v>-10</v>
      </c>
      <c r="H41" s="43">
        <v>7</v>
      </c>
      <c r="I41" s="43">
        <v>6</v>
      </c>
      <c r="J41" s="43"/>
      <c r="K41" s="44">
        <f t="shared" si="4"/>
        <v>3</v>
      </c>
      <c r="L41" s="45">
        <f t="shared" si="5"/>
        <v>1</v>
      </c>
      <c r="M41" s="46">
        <f t="shared" si="6"/>
        <v>1</v>
      </c>
      <c r="N41" s="47">
        <f t="shared" si="7"/>
      </c>
    </row>
    <row r="42" spans="1:14" ht="15">
      <c r="A42" s="18"/>
      <c r="B42" s="48" t="s">
        <v>41</v>
      </c>
      <c r="C42" s="49" t="str">
        <f>IF(C37&gt;"",C37,"")</f>
        <v>Siang Vanuy</v>
      </c>
      <c r="D42" s="49" t="str">
        <f>IF(G37&gt;"",G37,"")</f>
        <v>Caspar Goldman</v>
      </c>
      <c r="E42" s="49"/>
      <c r="F42" s="42">
        <v>-6</v>
      </c>
      <c r="G42" s="50">
        <v>-3</v>
      </c>
      <c r="H42" s="42">
        <v>-5</v>
      </c>
      <c r="I42" s="42"/>
      <c r="J42" s="42"/>
      <c r="K42" s="44">
        <f t="shared" si="4"/>
        <v>0</v>
      </c>
      <c r="L42" s="51">
        <f t="shared" si="5"/>
        <v>3</v>
      </c>
      <c r="M42" s="52">
        <f t="shared" si="6"/>
      </c>
      <c r="N42" s="53">
        <f t="shared" si="7"/>
        <v>1</v>
      </c>
    </row>
    <row r="43" spans="1:14" ht="15">
      <c r="A43" s="18"/>
      <c r="B43" s="54" t="s">
        <v>42</v>
      </c>
      <c r="C43" s="34" t="str">
        <f>IF(C36&gt;"",C36,"")</f>
        <v>Arttu Pöri</v>
      </c>
      <c r="D43" s="34" t="str">
        <f>IF(G35&gt;"",G35,"")</f>
        <v>Jussi Hakala</v>
      </c>
      <c r="E43" s="55"/>
      <c r="F43" s="56">
        <v>10</v>
      </c>
      <c r="G43" s="57">
        <v>-9</v>
      </c>
      <c r="H43" s="56">
        <v>-8</v>
      </c>
      <c r="I43" s="56">
        <v>9</v>
      </c>
      <c r="J43" s="56">
        <v>-3</v>
      </c>
      <c r="K43" s="36">
        <f t="shared" si="4"/>
        <v>2</v>
      </c>
      <c r="L43" s="37">
        <f t="shared" si="5"/>
        <v>3</v>
      </c>
      <c r="M43" s="38">
        <f t="shared" si="6"/>
      </c>
      <c r="N43" s="39">
        <f t="shared" si="7"/>
        <v>1</v>
      </c>
    </row>
    <row r="44" spans="1:14" ht="15">
      <c r="A44" s="18"/>
      <c r="B44" s="48" t="s">
        <v>43</v>
      </c>
      <c r="C44" s="41" t="str">
        <f>IF(C35&gt;"",C35,"")</f>
        <v>Joonsa Kylliö</v>
      </c>
      <c r="D44" s="41" t="str">
        <f>IF(G37&gt;"",G37,"")</f>
        <v>Caspar Goldman</v>
      </c>
      <c r="E44" s="49"/>
      <c r="F44" s="42">
        <v>4</v>
      </c>
      <c r="G44" s="50">
        <v>-9</v>
      </c>
      <c r="H44" s="42">
        <v>-7</v>
      </c>
      <c r="I44" s="42">
        <v>-3</v>
      </c>
      <c r="J44" s="42"/>
      <c r="K44" s="44">
        <f t="shared" si="4"/>
        <v>1</v>
      </c>
      <c r="L44" s="45">
        <f t="shared" si="5"/>
        <v>3</v>
      </c>
      <c r="M44" s="46">
        <f t="shared" si="6"/>
      </c>
      <c r="N44" s="47">
        <f t="shared" si="7"/>
        <v>1</v>
      </c>
    </row>
    <row r="45" spans="1:14" ht="15">
      <c r="A45" s="18"/>
      <c r="B45" s="58" t="s">
        <v>44</v>
      </c>
      <c r="C45" s="59" t="str">
        <f>IF(C37&gt;"",C37,"")</f>
        <v>Siang Vanuy</v>
      </c>
      <c r="D45" s="59" t="str">
        <f>IF(G36&gt;"",G36,"")</f>
        <v>Joni Rahikainen</v>
      </c>
      <c r="E45" s="59"/>
      <c r="F45" s="60">
        <v>-6</v>
      </c>
      <c r="G45" s="61">
        <v>9</v>
      </c>
      <c r="H45" s="60">
        <v>10</v>
      </c>
      <c r="I45" s="60">
        <v>-9</v>
      </c>
      <c r="J45" s="60">
        <v>7</v>
      </c>
      <c r="K45" s="62">
        <f t="shared" si="4"/>
        <v>3</v>
      </c>
      <c r="L45" s="63">
        <f t="shared" si="5"/>
        <v>2</v>
      </c>
      <c r="M45" s="64">
        <f t="shared" si="6"/>
        <v>1</v>
      </c>
      <c r="N45" s="65">
        <f t="shared" si="7"/>
      </c>
    </row>
    <row r="46" spans="1:14" ht="15">
      <c r="A46" s="18"/>
      <c r="B46" s="66" t="s">
        <v>45</v>
      </c>
      <c r="C46" s="67" t="str">
        <f>IF(C36&gt;"",C36,"")</f>
        <v>Arttu Pöri</v>
      </c>
      <c r="D46" s="67" t="str">
        <f>IF(G37&gt;"",G37,"")</f>
        <v>Caspar Goldman</v>
      </c>
      <c r="E46" s="68"/>
      <c r="F46" s="69">
        <v>-6</v>
      </c>
      <c r="G46" s="69">
        <v>7</v>
      </c>
      <c r="H46" s="69">
        <v>-6</v>
      </c>
      <c r="I46" s="69">
        <v>-4</v>
      </c>
      <c r="J46" s="69"/>
      <c r="K46" s="70">
        <f t="shared" si="4"/>
        <v>1</v>
      </c>
      <c r="L46" s="71">
        <f t="shared" si="5"/>
        <v>3</v>
      </c>
      <c r="M46" s="72">
        <f t="shared" si="6"/>
      </c>
      <c r="N46" s="73">
        <f t="shared" si="7"/>
        <v>1</v>
      </c>
    </row>
    <row r="47" spans="1:14" ht="15">
      <c r="A47" s="18"/>
      <c r="B47" s="40" t="s">
        <v>46</v>
      </c>
      <c r="C47" s="41" t="str">
        <f>IF(C37&gt;"",C37,"")</f>
        <v>Siang Vanuy</v>
      </c>
      <c r="D47" s="41" t="str">
        <f>IF(G35&gt;"",G35,"")</f>
        <v>Jussi Hakala</v>
      </c>
      <c r="E47" s="74"/>
      <c r="F47" s="69"/>
      <c r="G47" s="43"/>
      <c r="H47" s="43"/>
      <c r="I47" s="43"/>
      <c r="J47" s="43"/>
      <c r="K47" s="44">
        <f t="shared" si="4"/>
      </c>
      <c r="L47" s="45">
        <f t="shared" si="5"/>
      </c>
      <c r="M47" s="46">
        <f t="shared" si="6"/>
      </c>
      <c r="N47" s="47">
        <f t="shared" si="7"/>
      </c>
    </row>
    <row r="48" spans="1:14" ht="15">
      <c r="A48" s="18"/>
      <c r="B48" s="58" t="s">
        <v>47</v>
      </c>
      <c r="C48" s="59" t="str">
        <f>IF(C35&gt;"",C35,"")</f>
        <v>Joonsa Kylliö</v>
      </c>
      <c r="D48" s="59" t="str">
        <f>IF(G36&gt;"",G36,"")</f>
        <v>Joni Rahikainen</v>
      </c>
      <c r="E48" s="75"/>
      <c r="F48" s="60"/>
      <c r="G48" s="60"/>
      <c r="H48" s="60"/>
      <c r="I48" s="60"/>
      <c r="J48" s="60"/>
      <c r="K48" s="62">
        <f t="shared" si="4"/>
      </c>
      <c r="L48" s="63">
        <f t="shared" si="5"/>
      </c>
      <c r="M48" s="64">
        <f t="shared" si="6"/>
      </c>
      <c r="N48" s="65">
        <f t="shared" si="7"/>
      </c>
    </row>
    <row r="49" spans="1:14" ht="15.75">
      <c r="A49" s="5"/>
      <c r="B49" s="8"/>
      <c r="C49" s="8"/>
      <c r="D49" s="8"/>
      <c r="E49" s="8"/>
      <c r="F49" s="8"/>
      <c r="G49" s="8"/>
      <c r="H49" s="8"/>
      <c r="I49" s="184" t="s">
        <v>48</v>
      </c>
      <c r="J49" s="184"/>
      <c r="K49" s="76">
        <f>IF(ISBLANK(C35),"",SUM(K40:K48))</f>
        <v>10</v>
      </c>
      <c r="L49" s="76">
        <f>IF(ISBLANK(G35),"",SUM(L40:L48))</f>
        <v>18</v>
      </c>
      <c r="M49" s="77">
        <f>IF(ISBLANK(F40),"",SUM(M40:M48))</f>
        <v>2</v>
      </c>
      <c r="N49" s="78">
        <f>IF(ISBLANK(F40),"",SUM(N40:N48))</f>
        <v>5</v>
      </c>
    </row>
    <row r="50" spans="1:14" ht="15">
      <c r="A50" s="5"/>
      <c r="B50" s="79" t="s">
        <v>49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0"/>
    </row>
    <row r="51" spans="1:14" ht="15">
      <c r="A51" s="5"/>
      <c r="B51" s="81" t="s">
        <v>50</v>
      </c>
      <c r="C51" s="81"/>
      <c r="D51" s="81" t="s">
        <v>51</v>
      </c>
      <c r="E51" s="7"/>
      <c r="F51" s="81"/>
      <c r="G51" s="81" t="s">
        <v>52</v>
      </c>
      <c r="H51" s="7"/>
      <c r="I51" s="81"/>
      <c r="J51" s="82" t="s">
        <v>53</v>
      </c>
      <c r="K51" s="9"/>
      <c r="L51" s="8"/>
      <c r="M51" s="8"/>
      <c r="N51" s="80"/>
    </row>
    <row r="52" spans="1:14" ht="18">
      <c r="A52" s="5"/>
      <c r="B52" s="8"/>
      <c r="C52" s="8"/>
      <c r="D52" s="8"/>
      <c r="E52" s="8"/>
      <c r="F52" s="8"/>
      <c r="G52" s="8"/>
      <c r="H52" s="8"/>
      <c r="I52" s="8"/>
      <c r="J52" s="180" t="str">
        <f>IF(M49=5,C34,IF(N49=5,G34,""))</f>
        <v>PT Espoo 2</v>
      </c>
      <c r="K52" s="180"/>
      <c r="L52" s="180"/>
      <c r="M52" s="180"/>
      <c r="N52" s="180"/>
    </row>
    <row r="53" spans="1:14" ht="18">
      <c r="A53" s="83"/>
      <c r="B53" s="84"/>
      <c r="C53" s="84"/>
      <c r="D53" s="84"/>
      <c r="E53" s="84"/>
      <c r="F53" s="84"/>
      <c r="G53" s="84"/>
      <c r="H53" s="84"/>
      <c r="I53" s="84"/>
      <c r="J53" s="85"/>
      <c r="K53" s="85"/>
      <c r="L53" s="85"/>
      <c r="M53" s="85"/>
      <c r="N53" s="86"/>
    </row>
    <row r="54" ht="15">
      <c r="B54" s="87" t="s">
        <v>54</v>
      </c>
    </row>
    <row r="56" ht="15">
      <c r="B56" t="s">
        <v>106</v>
      </c>
    </row>
    <row r="57" spans="1:14" ht="15.75">
      <c r="A57" s="1"/>
      <c r="B57" s="2"/>
      <c r="C57" s="3"/>
      <c r="D57" s="4"/>
      <c r="E57" s="4"/>
      <c r="F57" s="192" t="s">
        <v>1</v>
      </c>
      <c r="G57" s="192"/>
      <c r="H57" s="193" t="s">
        <v>2</v>
      </c>
      <c r="I57" s="193"/>
      <c r="J57" s="193"/>
      <c r="K57" s="193"/>
      <c r="L57" s="193"/>
      <c r="M57" s="193"/>
      <c r="N57" s="193"/>
    </row>
    <row r="58" spans="1:14" ht="15.75">
      <c r="A58" s="5"/>
      <c r="B58" s="6"/>
      <c r="C58" s="7" t="s">
        <v>3</v>
      </c>
      <c r="D58" s="8"/>
      <c r="E58" s="8"/>
      <c r="F58" s="194" t="s">
        <v>4</v>
      </c>
      <c r="G58" s="194"/>
      <c r="H58" s="195" t="s">
        <v>5</v>
      </c>
      <c r="I58" s="195"/>
      <c r="J58" s="195"/>
      <c r="K58" s="195"/>
      <c r="L58" s="195"/>
      <c r="M58" s="195"/>
      <c r="N58" s="195"/>
    </row>
    <row r="59" spans="1:14" ht="15.75">
      <c r="A59" s="5"/>
      <c r="B59" s="9"/>
      <c r="C59" s="6" t="s">
        <v>6</v>
      </c>
      <c r="D59" s="8"/>
      <c r="E59" s="8"/>
      <c r="F59" s="196" t="s">
        <v>7</v>
      </c>
      <c r="G59" s="196"/>
      <c r="H59" s="197" t="s">
        <v>91</v>
      </c>
      <c r="I59" s="197"/>
      <c r="J59" s="197"/>
      <c r="K59" s="197"/>
      <c r="L59" s="197"/>
      <c r="M59" s="197"/>
      <c r="N59" s="197"/>
    </row>
    <row r="60" spans="1:14" ht="20.25">
      <c r="A60" s="5"/>
      <c r="B60" s="10"/>
      <c r="C60" s="11" t="s">
        <v>9</v>
      </c>
      <c r="D60" s="9"/>
      <c r="E60" s="8"/>
      <c r="F60" s="185" t="s">
        <v>10</v>
      </c>
      <c r="G60" s="185"/>
      <c r="H60" s="186">
        <v>42483</v>
      </c>
      <c r="I60" s="186"/>
      <c r="J60" s="186"/>
      <c r="K60" s="12" t="s">
        <v>11</v>
      </c>
      <c r="L60" s="187">
        <v>0.5</v>
      </c>
      <c r="M60" s="187"/>
      <c r="N60" s="187"/>
    </row>
    <row r="61" spans="1:14" ht="15">
      <c r="A61" s="5"/>
      <c r="B61" s="13" t="s">
        <v>12</v>
      </c>
      <c r="D61" s="8"/>
      <c r="E61" s="8"/>
      <c r="F61" s="13" t="s">
        <v>12</v>
      </c>
      <c r="I61" s="14"/>
      <c r="J61" s="15"/>
      <c r="K61" s="16"/>
      <c r="L61" s="16"/>
      <c r="M61" s="16"/>
      <c r="N61" s="17"/>
    </row>
    <row r="62" spans="1:14" ht="15.75">
      <c r="A62" s="18"/>
      <c r="B62" s="19" t="s">
        <v>13</v>
      </c>
      <c r="C62" s="188" t="s">
        <v>71</v>
      </c>
      <c r="D62" s="188"/>
      <c r="E62" s="20"/>
      <c r="F62" s="19" t="s">
        <v>15</v>
      </c>
      <c r="G62" s="189" t="s">
        <v>107</v>
      </c>
      <c r="H62" s="189"/>
      <c r="I62" s="189"/>
      <c r="J62" s="189"/>
      <c r="K62" s="189"/>
      <c r="L62" s="189"/>
      <c r="M62" s="189"/>
      <c r="N62" s="189"/>
    </row>
    <row r="63" spans="1:14" ht="15">
      <c r="A63" s="18"/>
      <c r="B63" s="21" t="s">
        <v>17</v>
      </c>
      <c r="C63" s="190" t="s">
        <v>74</v>
      </c>
      <c r="D63" s="190"/>
      <c r="E63" s="22"/>
      <c r="F63" s="23" t="s">
        <v>19</v>
      </c>
      <c r="G63" s="191" t="s">
        <v>68</v>
      </c>
      <c r="H63" s="191"/>
      <c r="I63" s="191"/>
      <c r="J63" s="191"/>
      <c r="K63" s="191"/>
      <c r="L63" s="191"/>
      <c r="M63" s="191"/>
      <c r="N63" s="191"/>
    </row>
    <row r="64" spans="1:14" ht="15">
      <c r="A64" s="18"/>
      <c r="B64" s="24" t="s">
        <v>21</v>
      </c>
      <c r="C64" s="181" t="s">
        <v>75</v>
      </c>
      <c r="D64" s="181"/>
      <c r="E64" s="22"/>
      <c r="F64" s="25" t="s">
        <v>23</v>
      </c>
      <c r="G64" s="182" t="s">
        <v>108</v>
      </c>
      <c r="H64" s="182"/>
      <c r="I64" s="182"/>
      <c r="J64" s="182"/>
      <c r="K64" s="182"/>
      <c r="L64" s="182"/>
      <c r="M64" s="182"/>
      <c r="N64" s="182"/>
    </row>
    <row r="65" spans="1:14" ht="15">
      <c r="A65" s="5"/>
      <c r="B65" s="24" t="s">
        <v>25</v>
      </c>
      <c r="C65" s="181" t="s">
        <v>73</v>
      </c>
      <c r="D65" s="181"/>
      <c r="E65" s="22"/>
      <c r="F65" s="26" t="s">
        <v>27</v>
      </c>
      <c r="G65" s="182" t="s">
        <v>67</v>
      </c>
      <c r="H65" s="182"/>
      <c r="I65" s="182"/>
      <c r="J65" s="182"/>
      <c r="K65" s="182"/>
      <c r="L65" s="182"/>
      <c r="M65" s="182"/>
      <c r="N65" s="182"/>
    </row>
    <row r="66" spans="1:14" ht="15.75">
      <c r="A66" s="5"/>
      <c r="B66" s="8"/>
      <c r="C66" s="8"/>
      <c r="D66" s="8"/>
      <c r="E66" s="8"/>
      <c r="F66" s="13" t="s">
        <v>29</v>
      </c>
      <c r="G66" s="27"/>
      <c r="H66" s="27"/>
      <c r="I66" s="27"/>
      <c r="J66" s="8"/>
      <c r="K66" s="8"/>
      <c r="L66" s="8"/>
      <c r="M66" s="28"/>
      <c r="N66" s="29"/>
    </row>
    <row r="67" spans="1:14" ht="15">
      <c r="A67" s="5"/>
      <c r="B67" s="30" t="s">
        <v>30</v>
      </c>
      <c r="C67" s="8"/>
      <c r="D67" s="8"/>
      <c r="E67" s="8"/>
      <c r="F67" s="31" t="s">
        <v>31</v>
      </c>
      <c r="G67" s="31" t="s">
        <v>32</v>
      </c>
      <c r="H67" s="31" t="s">
        <v>33</v>
      </c>
      <c r="I67" s="31" t="s">
        <v>34</v>
      </c>
      <c r="J67" s="31" t="s">
        <v>35</v>
      </c>
      <c r="K67" s="183" t="s">
        <v>36</v>
      </c>
      <c r="L67" s="183"/>
      <c r="M67" s="31" t="s">
        <v>37</v>
      </c>
      <c r="N67" s="32" t="s">
        <v>38</v>
      </c>
    </row>
    <row r="68" spans="1:14" ht="15">
      <c r="A68" s="18"/>
      <c r="B68" s="33" t="s">
        <v>39</v>
      </c>
      <c r="C68" s="34" t="str">
        <f>IF(C63&gt;"",C63,"")</f>
        <v>Niilo Räty</v>
      </c>
      <c r="D68" s="34" t="str">
        <f>IF(G63&gt;"",G63,"")</f>
        <v>Hugo Vuori</v>
      </c>
      <c r="E68" s="34"/>
      <c r="F68" s="35">
        <v>-8</v>
      </c>
      <c r="G68" s="35">
        <v>-8</v>
      </c>
      <c r="H68" s="35">
        <v>-6</v>
      </c>
      <c r="I68" s="35"/>
      <c r="J68" s="35"/>
      <c r="K68" s="36">
        <f aca="true" t="shared" si="8" ref="K68:K76">IF(ISBLANK(F68),"",COUNTIF(F68:J68,"&gt;=0"))</f>
        <v>0</v>
      </c>
      <c r="L68" s="37">
        <f aca="true" t="shared" si="9" ref="L68:L76">IF(ISBLANK(F68),"",(IF(LEFT(F68,1)="-",1,0)+IF(LEFT(G68,1)="-",1,0)+IF(LEFT(H68,1)="-",1,0)+IF(LEFT(I68,1)="-",1,0)+IF(LEFT(J68,1)="-",1,0)))</f>
        <v>3</v>
      </c>
      <c r="M68" s="38">
        <f aca="true" t="shared" si="10" ref="M68:M76">IF(K68=3,1,"")</f>
      </c>
      <c r="N68" s="39">
        <f aca="true" t="shared" si="11" ref="N68:N76">IF(L68=3,1,"")</f>
        <v>1</v>
      </c>
    </row>
    <row r="69" spans="1:14" ht="15">
      <c r="A69" s="18"/>
      <c r="B69" s="40" t="s">
        <v>40</v>
      </c>
      <c r="C69" s="41" t="str">
        <f>IF(C64&gt;"",C64,"")</f>
        <v>Santeri Korhonen</v>
      </c>
      <c r="D69" s="41" t="str">
        <f>IF(G64&gt;"",G64,"")</f>
        <v>Elmeri Tyrväinen</v>
      </c>
      <c r="E69" s="41"/>
      <c r="F69" s="42">
        <v>3</v>
      </c>
      <c r="G69" s="43">
        <v>5</v>
      </c>
      <c r="H69" s="43">
        <v>7</v>
      </c>
      <c r="I69" s="43"/>
      <c r="J69" s="43"/>
      <c r="K69" s="44">
        <f t="shared" si="8"/>
        <v>3</v>
      </c>
      <c r="L69" s="45">
        <f t="shared" si="9"/>
        <v>0</v>
      </c>
      <c r="M69" s="46">
        <f t="shared" si="10"/>
        <v>1</v>
      </c>
      <c r="N69" s="47">
        <f t="shared" si="11"/>
      </c>
    </row>
    <row r="70" spans="1:14" ht="15">
      <c r="A70" s="18"/>
      <c r="B70" s="48" t="s">
        <v>41</v>
      </c>
      <c r="C70" s="49" t="str">
        <f>IF(C65&gt;"",C65,"")</f>
        <v>Teemu Säppi</v>
      </c>
      <c r="D70" s="49" t="str">
        <f>IF(G65&gt;"",G65,"")</f>
        <v>Paul Jokinen</v>
      </c>
      <c r="E70" s="49"/>
      <c r="F70" s="42">
        <v>-5</v>
      </c>
      <c r="G70" s="50">
        <v>-5</v>
      </c>
      <c r="H70" s="42">
        <v>-7</v>
      </c>
      <c r="I70" s="42"/>
      <c r="J70" s="42"/>
      <c r="K70" s="44">
        <f t="shared" si="8"/>
        <v>0</v>
      </c>
      <c r="L70" s="51">
        <f t="shared" si="9"/>
        <v>3</v>
      </c>
      <c r="M70" s="52">
        <f t="shared" si="10"/>
      </c>
      <c r="N70" s="53">
        <f t="shared" si="11"/>
        <v>1</v>
      </c>
    </row>
    <row r="71" spans="1:14" ht="15">
      <c r="A71" s="18"/>
      <c r="B71" s="54" t="s">
        <v>42</v>
      </c>
      <c r="C71" s="34" t="str">
        <f>IF(C64&gt;"",C64,"")</f>
        <v>Santeri Korhonen</v>
      </c>
      <c r="D71" s="34" t="str">
        <f>IF(G63&gt;"",G63,"")</f>
        <v>Hugo Vuori</v>
      </c>
      <c r="E71" s="55"/>
      <c r="F71" s="56">
        <v>5</v>
      </c>
      <c r="G71" s="57">
        <v>7</v>
      </c>
      <c r="H71" s="56">
        <v>5</v>
      </c>
      <c r="I71" s="56"/>
      <c r="J71" s="56"/>
      <c r="K71" s="36">
        <f t="shared" si="8"/>
        <v>3</v>
      </c>
      <c r="L71" s="37">
        <f t="shared" si="9"/>
        <v>0</v>
      </c>
      <c r="M71" s="38">
        <f t="shared" si="10"/>
        <v>1</v>
      </c>
      <c r="N71" s="39">
        <f t="shared" si="11"/>
      </c>
    </row>
    <row r="72" spans="1:14" ht="15">
      <c r="A72" s="18"/>
      <c r="B72" s="48" t="s">
        <v>43</v>
      </c>
      <c r="C72" s="41" t="str">
        <f>IF(C63&gt;"",C63,"")</f>
        <v>Niilo Räty</v>
      </c>
      <c r="D72" s="41" t="str">
        <f>IF(G65&gt;"",G65,"")</f>
        <v>Paul Jokinen</v>
      </c>
      <c r="E72" s="49"/>
      <c r="F72" s="42">
        <v>-1</v>
      </c>
      <c r="G72" s="50">
        <v>-8</v>
      </c>
      <c r="H72" s="42">
        <v>-4</v>
      </c>
      <c r="I72" s="42"/>
      <c r="J72" s="42"/>
      <c r="K72" s="44">
        <f t="shared" si="8"/>
        <v>0</v>
      </c>
      <c r="L72" s="45">
        <f t="shared" si="9"/>
        <v>3</v>
      </c>
      <c r="M72" s="46">
        <f t="shared" si="10"/>
      </c>
      <c r="N72" s="47">
        <f t="shared" si="11"/>
        <v>1</v>
      </c>
    </row>
    <row r="73" spans="1:14" ht="15">
      <c r="A73" s="18"/>
      <c r="B73" s="58" t="s">
        <v>44</v>
      </c>
      <c r="C73" s="59" t="str">
        <f>IF(C65&gt;"",C65,"")</f>
        <v>Teemu Säppi</v>
      </c>
      <c r="D73" s="59" t="str">
        <f>IF(G64&gt;"",G64,"")</f>
        <v>Elmeri Tyrväinen</v>
      </c>
      <c r="E73" s="59"/>
      <c r="F73" s="60">
        <v>-6</v>
      </c>
      <c r="G73" s="61">
        <v>-10</v>
      </c>
      <c r="H73" s="60">
        <v>8</v>
      </c>
      <c r="I73" s="60">
        <v>9</v>
      </c>
      <c r="J73" s="60">
        <v>9</v>
      </c>
      <c r="K73" s="62">
        <f t="shared" si="8"/>
        <v>3</v>
      </c>
      <c r="L73" s="63">
        <f t="shared" si="9"/>
        <v>2</v>
      </c>
      <c r="M73" s="64">
        <f t="shared" si="10"/>
        <v>1</v>
      </c>
      <c r="N73" s="65">
        <f t="shared" si="11"/>
      </c>
    </row>
    <row r="74" spans="1:14" ht="15">
      <c r="A74" s="18"/>
      <c r="B74" s="66" t="s">
        <v>45</v>
      </c>
      <c r="C74" s="67" t="str">
        <f>IF(C64&gt;"",C64,"")</f>
        <v>Santeri Korhonen</v>
      </c>
      <c r="D74" s="67" t="str">
        <f>IF(G65&gt;"",G65,"")</f>
        <v>Paul Jokinen</v>
      </c>
      <c r="E74" s="68"/>
      <c r="F74" s="69">
        <v>-10</v>
      </c>
      <c r="G74" s="69">
        <v>1</v>
      </c>
      <c r="H74" s="69">
        <v>5</v>
      </c>
      <c r="I74" s="69">
        <v>-10</v>
      </c>
      <c r="J74" s="69">
        <v>-5</v>
      </c>
      <c r="K74" s="70">
        <f t="shared" si="8"/>
        <v>2</v>
      </c>
      <c r="L74" s="71">
        <f t="shared" si="9"/>
        <v>3</v>
      </c>
      <c r="M74" s="72">
        <f t="shared" si="10"/>
      </c>
      <c r="N74" s="73">
        <f t="shared" si="11"/>
        <v>1</v>
      </c>
    </row>
    <row r="75" spans="1:14" ht="15">
      <c r="A75" s="18"/>
      <c r="B75" s="40" t="s">
        <v>46</v>
      </c>
      <c r="C75" s="41" t="str">
        <f>IF(C65&gt;"",C65,"")</f>
        <v>Teemu Säppi</v>
      </c>
      <c r="D75" s="41" t="str">
        <f>IF(G63&gt;"",G63,"")</f>
        <v>Hugo Vuori</v>
      </c>
      <c r="E75" s="74"/>
      <c r="F75" s="69">
        <v>-5</v>
      </c>
      <c r="G75" s="43">
        <v>-10</v>
      </c>
      <c r="H75" s="43">
        <v>-8</v>
      </c>
      <c r="I75" s="43"/>
      <c r="J75" s="43"/>
      <c r="K75" s="44">
        <f t="shared" si="8"/>
        <v>0</v>
      </c>
      <c r="L75" s="45">
        <f t="shared" si="9"/>
        <v>3</v>
      </c>
      <c r="M75" s="46">
        <f t="shared" si="10"/>
      </c>
      <c r="N75" s="47">
        <f t="shared" si="11"/>
        <v>1</v>
      </c>
    </row>
    <row r="76" spans="1:14" ht="15">
      <c r="A76" s="18"/>
      <c r="B76" s="58" t="s">
        <v>47</v>
      </c>
      <c r="C76" s="59" t="str">
        <f>IF(C63&gt;"",C63,"")</f>
        <v>Niilo Räty</v>
      </c>
      <c r="D76" s="59" t="str">
        <f>IF(G64&gt;"",G64,"")</f>
        <v>Elmeri Tyrväinen</v>
      </c>
      <c r="E76" s="75"/>
      <c r="F76" s="60"/>
      <c r="G76" s="60"/>
      <c r="H76" s="60"/>
      <c r="I76" s="60"/>
      <c r="J76" s="60"/>
      <c r="K76" s="62">
        <f t="shared" si="8"/>
      </c>
      <c r="L76" s="63">
        <f t="shared" si="9"/>
      </c>
      <c r="M76" s="64">
        <f t="shared" si="10"/>
      </c>
      <c r="N76" s="65">
        <f t="shared" si="11"/>
      </c>
    </row>
    <row r="77" spans="1:14" ht="15.75">
      <c r="A77" s="5"/>
      <c r="B77" s="8"/>
      <c r="C77" s="8"/>
      <c r="D77" s="8"/>
      <c r="E77" s="8"/>
      <c r="F77" s="8"/>
      <c r="G77" s="8"/>
      <c r="H77" s="8"/>
      <c r="I77" s="184" t="s">
        <v>48</v>
      </c>
      <c r="J77" s="184"/>
      <c r="K77" s="76">
        <f>IF(ISBLANK(C63),"",SUM(K68:K76))</f>
        <v>11</v>
      </c>
      <c r="L77" s="76">
        <f>IF(ISBLANK(G63),"",SUM(L68:L76))</f>
        <v>17</v>
      </c>
      <c r="M77" s="77">
        <f>IF(ISBLANK(F68),"",SUM(M68:M76))</f>
        <v>3</v>
      </c>
      <c r="N77" s="78">
        <f>IF(ISBLANK(F68),"",SUM(N68:N76))</f>
        <v>5</v>
      </c>
    </row>
    <row r="78" spans="1:14" ht="15">
      <c r="A78" s="5"/>
      <c r="B78" s="79" t="s">
        <v>49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0"/>
    </row>
    <row r="79" spans="1:14" ht="15">
      <c r="A79" s="5"/>
      <c r="B79" s="81" t="s">
        <v>50</v>
      </c>
      <c r="C79" s="81"/>
      <c r="D79" s="81" t="s">
        <v>51</v>
      </c>
      <c r="E79" s="7"/>
      <c r="F79" s="81"/>
      <c r="G79" s="81" t="s">
        <v>52</v>
      </c>
      <c r="H79" s="7"/>
      <c r="I79" s="81"/>
      <c r="J79" s="82" t="s">
        <v>53</v>
      </c>
      <c r="K79" s="9"/>
      <c r="L79" s="8"/>
      <c r="M79" s="8"/>
      <c r="N79" s="80"/>
    </row>
    <row r="80" spans="1:14" ht="18">
      <c r="A80" s="5"/>
      <c r="B80" s="8"/>
      <c r="C80" s="8"/>
      <c r="D80" s="8"/>
      <c r="E80" s="8"/>
      <c r="F80" s="8"/>
      <c r="G80" s="8"/>
      <c r="H80" s="8"/>
      <c r="I80" s="8"/>
      <c r="J80" s="180" t="str">
        <f>IF(M77=5,C62,IF(N77=5,G62,""))</f>
        <v>PT 75</v>
      </c>
      <c r="K80" s="180"/>
      <c r="L80" s="180"/>
      <c r="M80" s="180"/>
      <c r="N80" s="180"/>
    </row>
    <row r="81" spans="1:14" ht="18">
      <c r="A81" s="83"/>
      <c r="B81" s="84"/>
      <c r="C81" s="84"/>
      <c r="D81" s="84"/>
      <c r="E81" s="84"/>
      <c r="F81" s="84"/>
      <c r="G81" s="84"/>
      <c r="H81" s="84"/>
      <c r="I81" s="84"/>
      <c r="J81" s="85"/>
      <c r="K81" s="85"/>
      <c r="L81" s="85"/>
      <c r="M81" s="85"/>
      <c r="N81" s="86"/>
    </row>
    <row r="82" ht="15">
      <c r="B82" s="87" t="s">
        <v>54</v>
      </c>
    </row>
    <row r="84" ht="15">
      <c r="B84" t="s">
        <v>109</v>
      </c>
    </row>
    <row r="85" spans="1:14" ht="15.75">
      <c r="A85" s="1"/>
      <c r="B85" s="2"/>
      <c r="C85" s="3"/>
      <c r="D85" s="4"/>
      <c r="E85" s="4"/>
      <c r="F85" s="192" t="s">
        <v>1</v>
      </c>
      <c r="G85" s="192"/>
      <c r="H85" s="193" t="s">
        <v>2</v>
      </c>
      <c r="I85" s="193"/>
      <c r="J85" s="193"/>
      <c r="K85" s="193"/>
      <c r="L85" s="193"/>
      <c r="M85" s="193"/>
      <c r="N85" s="193"/>
    </row>
    <row r="86" spans="1:14" ht="15.75">
      <c r="A86" s="5"/>
      <c r="B86" s="6"/>
      <c r="C86" s="7" t="s">
        <v>3</v>
      </c>
      <c r="D86" s="8"/>
      <c r="E86" s="8"/>
      <c r="F86" s="194" t="s">
        <v>4</v>
      </c>
      <c r="G86" s="194"/>
      <c r="H86" s="195" t="s">
        <v>5</v>
      </c>
      <c r="I86" s="195"/>
      <c r="J86" s="195"/>
      <c r="K86" s="195"/>
      <c r="L86" s="195"/>
      <c r="M86" s="195"/>
      <c r="N86" s="195"/>
    </row>
    <row r="87" spans="1:14" ht="15.75">
      <c r="A87" s="5"/>
      <c r="B87" s="9"/>
      <c r="C87" s="6" t="s">
        <v>6</v>
      </c>
      <c r="D87" s="8"/>
      <c r="E87" s="8"/>
      <c r="F87" s="196" t="s">
        <v>7</v>
      </c>
      <c r="G87" s="196"/>
      <c r="H87" s="197" t="s">
        <v>91</v>
      </c>
      <c r="I87" s="197"/>
      <c r="J87" s="197"/>
      <c r="K87" s="197"/>
      <c r="L87" s="197"/>
      <c r="M87" s="197"/>
      <c r="N87" s="197"/>
    </row>
    <row r="88" spans="1:14" ht="20.25">
      <c r="A88" s="5"/>
      <c r="B88" s="10"/>
      <c r="C88" s="11" t="s">
        <v>9</v>
      </c>
      <c r="D88" s="9"/>
      <c r="E88" s="8"/>
      <c r="F88" s="185" t="s">
        <v>10</v>
      </c>
      <c r="G88" s="185"/>
      <c r="H88" s="186">
        <v>42483</v>
      </c>
      <c r="I88" s="186"/>
      <c r="J88" s="186"/>
      <c r="K88" s="12" t="s">
        <v>11</v>
      </c>
      <c r="L88" s="187">
        <v>0.5</v>
      </c>
      <c r="M88" s="187"/>
      <c r="N88" s="187"/>
    </row>
    <row r="89" spans="1:14" ht="15">
      <c r="A89" s="5"/>
      <c r="B89" s="13" t="s">
        <v>12</v>
      </c>
      <c r="D89" s="8"/>
      <c r="E89" s="8"/>
      <c r="F89" s="13" t="s">
        <v>12</v>
      </c>
      <c r="I89" s="14"/>
      <c r="J89" s="15"/>
      <c r="K89" s="16"/>
      <c r="L89" s="16"/>
      <c r="M89" s="16"/>
      <c r="N89" s="17"/>
    </row>
    <row r="90" spans="1:14" ht="15.75">
      <c r="A90" s="18"/>
      <c r="B90" s="19" t="s">
        <v>13</v>
      </c>
      <c r="C90" s="188" t="s">
        <v>110</v>
      </c>
      <c r="D90" s="188"/>
      <c r="E90" s="20"/>
      <c r="F90" s="19" t="s">
        <v>15</v>
      </c>
      <c r="G90" s="189" t="s">
        <v>100</v>
      </c>
      <c r="H90" s="189"/>
      <c r="I90" s="189"/>
      <c r="J90" s="189"/>
      <c r="K90" s="189"/>
      <c r="L90" s="189"/>
      <c r="M90" s="189"/>
      <c r="N90" s="189"/>
    </row>
    <row r="91" spans="1:14" ht="15">
      <c r="A91" s="18"/>
      <c r="B91" s="21" t="s">
        <v>17</v>
      </c>
      <c r="C91" s="190" t="s">
        <v>111</v>
      </c>
      <c r="D91" s="190"/>
      <c r="E91" s="22"/>
      <c r="F91" s="23" t="s">
        <v>19</v>
      </c>
      <c r="G91" s="191" t="s">
        <v>102</v>
      </c>
      <c r="H91" s="191"/>
      <c r="I91" s="191"/>
      <c r="J91" s="191"/>
      <c r="K91" s="191"/>
      <c r="L91" s="191"/>
      <c r="M91" s="191"/>
      <c r="N91" s="191"/>
    </row>
    <row r="92" spans="1:14" ht="15">
      <c r="A92" s="18"/>
      <c r="B92" s="24" t="s">
        <v>21</v>
      </c>
      <c r="C92" s="181" t="s">
        <v>112</v>
      </c>
      <c r="D92" s="181"/>
      <c r="E92" s="22"/>
      <c r="F92" s="25" t="s">
        <v>23</v>
      </c>
      <c r="G92" s="182" t="s">
        <v>61</v>
      </c>
      <c r="H92" s="182"/>
      <c r="I92" s="182"/>
      <c r="J92" s="182"/>
      <c r="K92" s="182"/>
      <c r="L92" s="182"/>
      <c r="M92" s="182"/>
      <c r="N92" s="182"/>
    </row>
    <row r="93" spans="1:14" ht="15">
      <c r="A93" s="5"/>
      <c r="B93" s="24" t="s">
        <v>25</v>
      </c>
      <c r="C93" s="181" t="s">
        <v>113</v>
      </c>
      <c r="D93" s="181"/>
      <c r="E93" s="22"/>
      <c r="F93" s="26" t="s">
        <v>27</v>
      </c>
      <c r="G93" s="182" t="s">
        <v>105</v>
      </c>
      <c r="H93" s="182"/>
      <c r="I93" s="182"/>
      <c r="J93" s="182"/>
      <c r="K93" s="182"/>
      <c r="L93" s="182"/>
      <c r="M93" s="182"/>
      <c r="N93" s="182"/>
    </row>
    <row r="94" spans="1:14" ht="15.75">
      <c r="A94" s="5"/>
      <c r="B94" s="8"/>
      <c r="C94" s="8"/>
      <c r="D94" s="8"/>
      <c r="E94" s="8"/>
      <c r="F94" s="13" t="s">
        <v>29</v>
      </c>
      <c r="G94" s="27"/>
      <c r="H94" s="27"/>
      <c r="I94" s="27"/>
      <c r="J94" s="8"/>
      <c r="K94" s="8"/>
      <c r="L94" s="8"/>
      <c r="M94" s="28"/>
      <c r="N94" s="29"/>
    </row>
    <row r="95" spans="1:14" ht="15">
      <c r="A95" s="5"/>
      <c r="B95" s="30" t="s">
        <v>30</v>
      </c>
      <c r="C95" s="8"/>
      <c r="D95" s="8"/>
      <c r="E95" s="8"/>
      <c r="F95" s="31" t="s">
        <v>31</v>
      </c>
      <c r="G95" s="31" t="s">
        <v>32</v>
      </c>
      <c r="H95" s="31" t="s">
        <v>33</v>
      </c>
      <c r="I95" s="31" t="s">
        <v>34</v>
      </c>
      <c r="J95" s="31" t="s">
        <v>35</v>
      </c>
      <c r="K95" s="183" t="s">
        <v>36</v>
      </c>
      <c r="L95" s="183"/>
      <c r="M95" s="31" t="s">
        <v>37</v>
      </c>
      <c r="N95" s="32" t="s">
        <v>38</v>
      </c>
    </row>
    <row r="96" spans="1:14" ht="15">
      <c r="A96" s="18"/>
      <c r="B96" s="33" t="s">
        <v>39</v>
      </c>
      <c r="C96" s="34" t="str">
        <f>IF(C91&gt;"",C91,"")</f>
        <v>Esa Kanasuo</v>
      </c>
      <c r="D96" s="34" t="str">
        <f>IF(G91&gt;"",G91,"")</f>
        <v>Jussi Hakala</v>
      </c>
      <c r="E96" s="34"/>
      <c r="F96" s="35">
        <v>7</v>
      </c>
      <c r="G96" s="35">
        <v>8</v>
      </c>
      <c r="H96" s="35">
        <v>8</v>
      </c>
      <c r="I96" s="35"/>
      <c r="J96" s="35"/>
      <c r="K96" s="36">
        <f aca="true" t="shared" si="12" ref="K96:K104">IF(ISBLANK(F96),"",COUNTIF(F96:J96,"&gt;=0"))</f>
        <v>3</v>
      </c>
      <c r="L96" s="37">
        <f aca="true" t="shared" si="13" ref="L96:L104">IF(ISBLANK(F96),"",(IF(LEFT(F96,1)="-",1,0)+IF(LEFT(G96,1)="-",1,0)+IF(LEFT(H96,1)="-",1,0)+IF(LEFT(I96,1)="-",1,0)+IF(LEFT(J96,1)="-",1,0)))</f>
        <v>0</v>
      </c>
      <c r="M96" s="38">
        <f aca="true" t="shared" si="14" ref="M96:M104">IF(K96=3,1,"")</f>
        <v>1</v>
      </c>
      <c r="N96" s="39">
        <f aca="true" t="shared" si="15" ref="N96:N104">IF(L96=3,1,"")</f>
      </c>
    </row>
    <row r="97" spans="1:14" ht="15">
      <c r="A97" s="18"/>
      <c r="B97" s="40" t="s">
        <v>40</v>
      </c>
      <c r="C97" s="41" t="str">
        <f>IF(C92&gt;"",C92,"")</f>
        <v>Alex Naumi</v>
      </c>
      <c r="D97" s="41" t="str">
        <f>IF(G92&gt;"",G92,"")</f>
        <v>Joni Rahikainen</v>
      </c>
      <c r="E97" s="41"/>
      <c r="F97" s="42">
        <v>1</v>
      </c>
      <c r="G97" s="43">
        <v>3</v>
      </c>
      <c r="H97" s="43">
        <v>4</v>
      </c>
      <c r="I97" s="43"/>
      <c r="J97" s="43"/>
      <c r="K97" s="44">
        <f t="shared" si="12"/>
        <v>3</v>
      </c>
      <c r="L97" s="45">
        <f t="shared" si="13"/>
        <v>0</v>
      </c>
      <c r="M97" s="46">
        <f t="shared" si="14"/>
        <v>1</v>
      </c>
      <c r="N97" s="47">
        <f t="shared" si="15"/>
      </c>
    </row>
    <row r="98" spans="1:14" ht="15">
      <c r="A98" s="18"/>
      <c r="B98" s="48" t="s">
        <v>41</v>
      </c>
      <c r="C98" s="49" t="str">
        <f>IF(C93&gt;"",C93,"")</f>
        <v>Miro Seitz</v>
      </c>
      <c r="D98" s="49" t="str">
        <f>IF(G93&gt;"",G93,"")</f>
        <v>Caspar Goldman</v>
      </c>
      <c r="E98" s="49"/>
      <c r="F98" s="42">
        <v>6</v>
      </c>
      <c r="G98" s="50">
        <v>5</v>
      </c>
      <c r="H98" s="42">
        <v>-6</v>
      </c>
      <c r="I98" s="42">
        <v>-6</v>
      </c>
      <c r="J98" s="42">
        <v>7</v>
      </c>
      <c r="K98" s="44">
        <f t="shared" si="12"/>
        <v>3</v>
      </c>
      <c r="L98" s="51">
        <f t="shared" si="13"/>
        <v>2</v>
      </c>
      <c r="M98" s="52">
        <f t="shared" si="14"/>
        <v>1</v>
      </c>
      <c r="N98" s="53">
        <f t="shared" si="15"/>
      </c>
    </row>
    <row r="99" spans="1:14" ht="15">
      <c r="A99" s="18"/>
      <c r="B99" s="54" t="s">
        <v>42</v>
      </c>
      <c r="C99" s="34" t="str">
        <f>IF(C92&gt;"",C92,"")</f>
        <v>Alex Naumi</v>
      </c>
      <c r="D99" s="34" t="str">
        <f>IF(G91&gt;"",G91,"")</f>
        <v>Jussi Hakala</v>
      </c>
      <c r="E99" s="55"/>
      <c r="F99" s="56">
        <v>7</v>
      </c>
      <c r="G99" s="57">
        <v>3</v>
      </c>
      <c r="H99" s="56">
        <v>1</v>
      </c>
      <c r="I99" s="56"/>
      <c r="J99" s="56"/>
      <c r="K99" s="36">
        <f t="shared" si="12"/>
        <v>3</v>
      </c>
      <c r="L99" s="37">
        <f t="shared" si="13"/>
        <v>0</v>
      </c>
      <c r="M99" s="38">
        <f t="shared" si="14"/>
        <v>1</v>
      </c>
      <c r="N99" s="39">
        <f t="shared" si="15"/>
      </c>
    </row>
    <row r="100" spans="1:14" ht="15">
      <c r="A100" s="18"/>
      <c r="B100" s="48" t="s">
        <v>43</v>
      </c>
      <c r="C100" s="41" t="str">
        <f>IF(C91&gt;"",C91,"")</f>
        <v>Esa Kanasuo</v>
      </c>
      <c r="D100" s="41" t="str">
        <f>IF(G93&gt;"",G93,"")</f>
        <v>Caspar Goldman</v>
      </c>
      <c r="E100" s="49"/>
      <c r="F100" s="42">
        <v>-5</v>
      </c>
      <c r="G100" s="50" t="s">
        <v>114</v>
      </c>
      <c r="H100" s="42">
        <v>-5</v>
      </c>
      <c r="I100" s="42"/>
      <c r="J100" s="42"/>
      <c r="K100" s="44">
        <f t="shared" si="12"/>
        <v>0</v>
      </c>
      <c r="L100" s="45">
        <f t="shared" si="13"/>
        <v>3</v>
      </c>
      <c r="M100" s="46">
        <f t="shared" si="14"/>
      </c>
      <c r="N100" s="47">
        <f t="shared" si="15"/>
        <v>1</v>
      </c>
    </row>
    <row r="101" spans="1:14" ht="15">
      <c r="A101" s="18"/>
      <c r="B101" s="58" t="s">
        <v>44</v>
      </c>
      <c r="C101" s="59" t="str">
        <f>IF(C93&gt;"",C93,"")</f>
        <v>Miro Seitz</v>
      </c>
      <c r="D101" s="59" t="str">
        <f>IF(G92&gt;"",G92,"")</f>
        <v>Joni Rahikainen</v>
      </c>
      <c r="E101" s="59"/>
      <c r="F101" s="60">
        <v>8</v>
      </c>
      <c r="G101" s="61">
        <v>2</v>
      </c>
      <c r="H101" s="60">
        <v>3</v>
      </c>
      <c r="I101" s="60"/>
      <c r="J101" s="60"/>
      <c r="K101" s="62">
        <f t="shared" si="12"/>
        <v>3</v>
      </c>
      <c r="L101" s="63">
        <f t="shared" si="13"/>
        <v>0</v>
      </c>
      <c r="M101" s="64">
        <f t="shared" si="14"/>
        <v>1</v>
      </c>
      <c r="N101" s="65">
        <f t="shared" si="15"/>
      </c>
    </row>
    <row r="102" spans="1:14" ht="15">
      <c r="A102" s="18"/>
      <c r="B102" s="66" t="s">
        <v>45</v>
      </c>
      <c r="C102" s="67" t="str">
        <f>IF(C92&gt;"",C92,"")</f>
        <v>Alex Naumi</v>
      </c>
      <c r="D102" s="67" t="str">
        <f>IF(G93&gt;"",G93,"")</f>
        <v>Caspar Goldman</v>
      </c>
      <c r="E102" s="68"/>
      <c r="F102" s="69"/>
      <c r="G102" s="69"/>
      <c r="H102" s="69"/>
      <c r="I102" s="69"/>
      <c r="J102" s="69"/>
      <c r="K102" s="70">
        <f t="shared" si="12"/>
      </c>
      <c r="L102" s="71">
        <f t="shared" si="13"/>
      </c>
      <c r="M102" s="72">
        <f t="shared" si="14"/>
      </c>
      <c r="N102" s="73">
        <f t="shared" si="15"/>
      </c>
    </row>
    <row r="103" spans="1:14" ht="15">
      <c r="A103" s="18"/>
      <c r="B103" s="40" t="s">
        <v>46</v>
      </c>
      <c r="C103" s="41" t="str">
        <f>IF(C93&gt;"",C93,"")</f>
        <v>Miro Seitz</v>
      </c>
      <c r="D103" s="41" t="str">
        <f>IF(G91&gt;"",G91,"")</f>
        <v>Jussi Hakala</v>
      </c>
      <c r="E103" s="74"/>
      <c r="F103" s="69"/>
      <c r="G103" s="43"/>
      <c r="H103" s="43"/>
      <c r="I103" s="43"/>
      <c r="J103" s="43"/>
      <c r="K103" s="44">
        <f t="shared" si="12"/>
      </c>
      <c r="L103" s="45">
        <f t="shared" si="13"/>
      </c>
      <c r="M103" s="46">
        <f t="shared" si="14"/>
      </c>
      <c r="N103" s="47">
        <f t="shared" si="15"/>
      </c>
    </row>
    <row r="104" spans="1:14" ht="15">
      <c r="A104" s="18"/>
      <c r="B104" s="58" t="s">
        <v>47</v>
      </c>
      <c r="C104" s="59" t="str">
        <f>IF(C91&gt;"",C91,"")</f>
        <v>Esa Kanasuo</v>
      </c>
      <c r="D104" s="59" t="str">
        <f>IF(G92&gt;"",G92,"")</f>
        <v>Joni Rahikainen</v>
      </c>
      <c r="E104" s="75"/>
      <c r="F104" s="60"/>
      <c r="G104" s="60"/>
      <c r="H104" s="60"/>
      <c r="I104" s="60"/>
      <c r="J104" s="60"/>
      <c r="K104" s="62">
        <f t="shared" si="12"/>
      </c>
      <c r="L104" s="63">
        <f t="shared" si="13"/>
      </c>
      <c r="M104" s="64">
        <f t="shared" si="14"/>
      </c>
      <c r="N104" s="65">
        <f t="shared" si="15"/>
      </c>
    </row>
    <row r="105" spans="1:14" ht="15.75">
      <c r="A105" s="5"/>
      <c r="B105" s="8"/>
      <c r="C105" s="8"/>
      <c r="D105" s="8"/>
      <c r="E105" s="8"/>
      <c r="F105" s="8"/>
      <c r="G105" s="8"/>
      <c r="H105" s="8"/>
      <c r="I105" s="184" t="s">
        <v>48</v>
      </c>
      <c r="J105" s="184"/>
      <c r="K105" s="76">
        <f>IF(ISBLANK(C91),"",SUM(K96:K104))</f>
        <v>15</v>
      </c>
      <c r="L105" s="76">
        <f>IF(ISBLANK(G91),"",SUM(L96:L104))</f>
        <v>5</v>
      </c>
      <c r="M105" s="77">
        <f>IF(ISBLANK(F96),"",SUM(M96:M104))</f>
        <v>5</v>
      </c>
      <c r="N105" s="78">
        <f>IF(ISBLANK(F96),"",SUM(N96:N104))</f>
        <v>1</v>
      </c>
    </row>
    <row r="106" spans="1:14" ht="15">
      <c r="A106" s="5"/>
      <c r="B106" s="79" t="s">
        <v>49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0"/>
    </row>
    <row r="107" spans="1:14" ht="15">
      <c r="A107" s="5"/>
      <c r="B107" s="81" t="s">
        <v>50</v>
      </c>
      <c r="C107" s="81"/>
      <c r="D107" s="81" t="s">
        <v>51</v>
      </c>
      <c r="E107" s="7"/>
      <c r="F107" s="81"/>
      <c r="G107" s="81" t="s">
        <v>52</v>
      </c>
      <c r="H107" s="7"/>
      <c r="I107" s="81"/>
      <c r="J107" s="82" t="s">
        <v>53</v>
      </c>
      <c r="K107" s="9"/>
      <c r="L107" s="8"/>
      <c r="M107" s="8"/>
      <c r="N107" s="80"/>
    </row>
    <row r="108" spans="1:14" ht="18">
      <c r="A108" s="5"/>
      <c r="B108" s="8"/>
      <c r="C108" s="8"/>
      <c r="D108" s="8"/>
      <c r="E108" s="8"/>
      <c r="F108" s="8"/>
      <c r="G108" s="8"/>
      <c r="H108" s="8"/>
      <c r="I108" s="8"/>
      <c r="J108" s="180" t="str">
        <f>IF(M105=5,C90,IF(N105=5,G90,""))</f>
        <v>KoKa</v>
      </c>
      <c r="K108" s="180"/>
      <c r="L108" s="180"/>
      <c r="M108" s="180"/>
      <c r="N108" s="180"/>
    </row>
    <row r="109" spans="1:14" ht="18">
      <c r="A109" s="83"/>
      <c r="B109" s="84"/>
      <c r="C109" s="84"/>
      <c r="D109" s="84"/>
      <c r="E109" s="84"/>
      <c r="F109" s="84"/>
      <c r="G109" s="84"/>
      <c r="H109" s="84"/>
      <c r="I109" s="84"/>
      <c r="J109" s="85"/>
      <c r="K109" s="85"/>
      <c r="L109" s="85"/>
      <c r="M109" s="85"/>
      <c r="N109" s="86"/>
    </row>
    <row r="110" ht="15">
      <c r="B110" s="87" t="s">
        <v>54</v>
      </c>
    </row>
    <row r="113" ht="15">
      <c r="B113" t="s">
        <v>115</v>
      </c>
    </row>
    <row r="114" spans="1:14" ht="15.75">
      <c r="A114" s="1"/>
      <c r="B114" s="2"/>
      <c r="C114" s="3"/>
      <c r="D114" s="4"/>
      <c r="E114" s="4"/>
      <c r="F114" s="192" t="s">
        <v>1</v>
      </c>
      <c r="G114" s="192"/>
      <c r="H114" s="193" t="s">
        <v>2</v>
      </c>
      <c r="I114" s="193"/>
      <c r="J114" s="193"/>
      <c r="K114" s="193"/>
      <c r="L114" s="193"/>
      <c r="M114" s="193"/>
      <c r="N114" s="193"/>
    </row>
    <row r="115" spans="1:14" ht="15.75">
      <c r="A115" s="5"/>
      <c r="B115" s="6"/>
      <c r="C115" s="7" t="s">
        <v>3</v>
      </c>
      <c r="D115" s="8"/>
      <c r="E115" s="8"/>
      <c r="F115" s="194" t="s">
        <v>4</v>
      </c>
      <c r="G115" s="194"/>
      <c r="H115" s="195" t="s">
        <v>5</v>
      </c>
      <c r="I115" s="195"/>
      <c r="J115" s="195"/>
      <c r="K115" s="195"/>
      <c r="L115" s="195"/>
      <c r="M115" s="195"/>
      <c r="N115" s="195"/>
    </row>
    <row r="116" spans="1:14" ht="15.75">
      <c r="A116" s="5"/>
      <c r="B116" s="9"/>
      <c r="C116" s="6" t="s">
        <v>6</v>
      </c>
      <c r="D116" s="8"/>
      <c r="E116" s="8"/>
      <c r="F116" s="196" t="s">
        <v>7</v>
      </c>
      <c r="G116" s="196"/>
      <c r="H116" s="197" t="s">
        <v>91</v>
      </c>
      <c r="I116" s="197"/>
      <c r="J116" s="197"/>
      <c r="K116" s="197"/>
      <c r="L116" s="197"/>
      <c r="M116" s="197"/>
      <c r="N116" s="197"/>
    </row>
    <row r="117" spans="1:14" ht="20.25">
      <c r="A117" s="5"/>
      <c r="B117" s="10"/>
      <c r="C117" s="11" t="s">
        <v>9</v>
      </c>
      <c r="D117" s="9"/>
      <c r="E117" s="8"/>
      <c r="F117" s="185" t="s">
        <v>10</v>
      </c>
      <c r="G117" s="185"/>
      <c r="H117" s="186">
        <v>42483</v>
      </c>
      <c r="I117" s="186"/>
      <c r="J117" s="186"/>
      <c r="K117" s="12" t="s">
        <v>11</v>
      </c>
      <c r="L117" s="187">
        <v>0.5</v>
      </c>
      <c r="M117" s="187"/>
      <c r="N117" s="187"/>
    </row>
    <row r="118" spans="1:14" ht="15">
      <c r="A118" s="5"/>
      <c r="B118" s="13" t="s">
        <v>12</v>
      </c>
      <c r="D118" s="8"/>
      <c r="E118" s="8"/>
      <c r="F118" s="13" t="s">
        <v>12</v>
      </c>
      <c r="I118" s="14"/>
      <c r="J118" s="15"/>
      <c r="K118" s="16"/>
      <c r="L118" s="16"/>
      <c r="M118" s="16"/>
      <c r="N118" s="17"/>
    </row>
    <row r="119" spans="1:14" ht="15.75">
      <c r="A119" s="18"/>
      <c r="B119" s="19" t="s">
        <v>13</v>
      </c>
      <c r="C119" s="188" t="s">
        <v>56</v>
      </c>
      <c r="D119" s="188"/>
      <c r="E119" s="20"/>
      <c r="F119" s="19" t="s">
        <v>15</v>
      </c>
      <c r="G119" s="189" t="s">
        <v>107</v>
      </c>
      <c r="H119" s="189"/>
      <c r="I119" s="189"/>
      <c r="J119" s="189"/>
      <c r="K119" s="189"/>
      <c r="L119" s="189"/>
      <c r="M119" s="189"/>
      <c r="N119" s="189"/>
    </row>
    <row r="120" spans="1:14" ht="15">
      <c r="A120" s="18"/>
      <c r="B120" s="21" t="s">
        <v>17</v>
      </c>
      <c r="C120" s="190" t="s">
        <v>81</v>
      </c>
      <c r="D120" s="190"/>
      <c r="E120" s="22"/>
      <c r="F120" s="23" t="s">
        <v>19</v>
      </c>
      <c r="G120" s="191" t="s">
        <v>108</v>
      </c>
      <c r="H120" s="191"/>
      <c r="I120" s="191"/>
      <c r="J120" s="191"/>
      <c r="K120" s="191"/>
      <c r="L120" s="191"/>
      <c r="M120" s="191"/>
      <c r="N120" s="191"/>
    </row>
    <row r="121" spans="1:14" ht="15">
      <c r="A121" s="18"/>
      <c r="B121" s="24" t="s">
        <v>21</v>
      </c>
      <c r="C121" s="181" t="s">
        <v>60</v>
      </c>
      <c r="D121" s="181"/>
      <c r="E121" s="22"/>
      <c r="F121" s="25" t="s">
        <v>23</v>
      </c>
      <c r="G121" s="182" t="s">
        <v>67</v>
      </c>
      <c r="H121" s="182"/>
      <c r="I121" s="182"/>
      <c r="J121" s="182"/>
      <c r="K121" s="182"/>
      <c r="L121" s="182"/>
      <c r="M121" s="182"/>
      <c r="N121" s="182"/>
    </row>
    <row r="122" spans="1:14" ht="15">
      <c r="A122" s="5"/>
      <c r="B122" s="24" t="s">
        <v>25</v>
      </c>
      <c r="C122" s="181" t="s">
        <v>116</v>
      </c>
      <c r="D122" s="181"/>
      <c r="E122" s="22"/>
      <c r="F122" s="26" t="s">
        <v>27</v>
      </c>
      <c r="G122" s="182" t="s">
        <v>68</v>
      </c>
      <c r="H122" s="182"/>
      <c r="I122" s="182"/>
      <c r="J122" s="182"/>
      <c r="K122" s="182"/>
      <c r="L122" s="182"/>
      <c r="M122" s="182"/>
      <c r="N122" s="182"/>
    </row>
    <row r="123" spans="1:14" ht="15.75">
      <c r="A123" s="5"/>
      <c r="B123" s="8"/>
      <c r="C123" s="8"/>
      <c r="D123" s="8"/>
      <c r="E123" s="8"/>
      <c r="F123" s="13" t="s">
        <v>29</v>
      </c>
      <c r="G123" s="27"/>
      <c r="H123" s="27"/>
      <c r="I123" s="27"/>
      <c r="J123" s="8"/>
      <c r="K123" s="8"/>
      <c r="L123" s="8"/>
      <c r="M123" s="28"/>
      <c r="N123" s="29"/>
    </row>
    <row r="124" spans="1:14" ht="15">
      <c r="A124" s="5"/>
      <c r="B124" s="30" t="s">
        <v>30</v>
      </c>
      <c r="C124" s="8"/>
      <c r="D124" s="8"/>
      <c r="E124" s="8"/>
      <c r="F124" s="31" t="s">
        <v>31</v>
      </c>
      <c r="G124" s="31" t="s">
        <v>32</v>
      </c>
      <c r="H124" s="31" t="s">
        <v>33</v>
      </c>
      <c r="I124" s="31" t="s">
        <v>34</v>
      </c>
      <c r="J124" s="31" t="s">
        <v>35</v>
      </c>
      <c r="K124" s="183" t="s">
        <v>36</v>
      </c>
      <c r="L124" s="183"/>
      <c r="M124" s="31" t="s">
        <v>37</v>
      </c>
      <c r="N124" s="32" t="s">
        <v>38</v>
      </c>
    </row>
    <row r="125" spans="1:14" ht="15">
      <c r="A125" s="18"/>
      <c r="B125" s="33" t="s">
        <v>39</v>
      </c>
      <c r="C125" s="34" t="str">
        <f>IF(C120&gt;"",C120,"")</f>
        <v>Sam Li</v>
      </c>
      <c r="D125" s="34" t="str">
        <f>IF(G120&gt;"",G120,"")</f>
        <v>Elmeri Tyrväinen</v>
      </c>
      <c r="E125" s="34"/>
      <c r="F125" s="35">
        <v>6</v>
      </c>
      <c r="G125" s="35">
        <v>4</v>
      </c>
      <c r="H125" s="35">
        <v>1</v>
      </c>
      <c r="I125" s="35"/>
      <c r="J125" s="35"/>
      <c r="K125" s="36">
        <f aca="true" t="shared" si="16" ref="K125:K133">IF(ISBLANK(F125),"",COUNTIF(F125:J125,"&gt;=0"))</f>
        <v>3</v>
      </c>
      <c r="L125" s="37">
        <f aca="true" t="shared" si="17" ref="L125:L133">IF(ISBLANK(F125),"",(IF(LEFT(F125,1)="-",1,0)+IF(LEFT(G125,1)="-",1,0)+IF(LEFT(H125,1)="-",1,0)+IF(LEFT(I125,1)="-",1,0)+IF(LEFT(J125,1)="-",1,0)))</f>
        <v>0</v>
      </c>
      <c r="M125" s="38">
        <f aca="true" t="shared" si="18" ref="M125:M133">IF(K125=3,1,"")</f>
        <v>1</v>
      </c>
      <c r="N125" s="39">
        <f aca="true" t="shared" si="19" ref="N125:N133">IF(L125=3,1,"")</f>
      </c>
    </row>
    <row r="126" spans="1:14" ht="15">
      <c r="A126" s="18"/>
      <c r="B126" s="40" t="s">
        <v>40</v>
      </c>
      <c r="C126" s="41" t="str">
        <f>IF(C121&gt;"",C121,"")</f>
        <v>Arttu Pihkala</v>
      </c>
      <c r="D126" s="41" t="str">
        <f>IF(G121&gt;"",G121,"")</f>
        <v>Paul Jokinen</v>
      </c>
      <c r="E126" s="41"/>
      <c r="F126" s="42">
        <v>2</v>
      </c>
      <c r="G126" s="43">
        <v>6</v>
      </c>
      <c r="H126" s="43">
        <v>8</v>
      </c>
      <c r="I126" s="43"/>
      <c r="J126" s="43"/>
      <c r="K126" s="44">
        <f t="shared" si="16"/>
        <v>3</v>
      </c>
      <c r="L126" s="45">
        <f t="shared" si="17"/>
        <v>0</v>
      </c>
      <c r="M126" s="46">
        <f t="shared" si="18"/>
        <v>1</v>
      </c>
      <c r="N126" s="47">
        <f t="shared" si="19"/>
      </c>
    </row>
    <row r="127" spans="1:14" ht="15">
      <c r="A127" s="18"/>
      <c r="B127" s="48" t="s">
        <v>41</v>
      </c>
      <c r="C127" s="49" t="str">
        <f>IF(C122&gt;"",C122,"")</f>
        <v>Veeti Valasti</v>
      </c>
      <c r="D127" s="49" t="str">
        <f>IF(G122&gt;"",G122,"")</f>
        <v>Hugo Vuori</v>
      </c>
      <c r="E127" s="49"/>
      <c r="F127" s="42">
        <v>6</v>
      </c>
      <c r="G127" s="50">
        <v>3</v>
      </c>
      <c r="H127" s="42">
        <v>8</v>
      </c>
      <c r="I127" s="42"/>
      <c r="J127" s="42"/>
      <c r="K127" s="44">
        <f t="shared" si="16"/>
        <v>3</v>
      </c>
      <c r="L127" s="51">
        <f t="shared" si="17"/>
        <v>0</v>
      </c>
      <c r="M127" s="52">
        <f t="shared" si="18"/>
        <v>1</v>
      </c>
      <c r="N127" s="53">
        <f t="shared" si="19"/>
      </c>
    </row>
    <row r="128" spans="1:14" ht="15">
      <c r="A128" s="18"/>
      <c r="B128" s="54" t="s">
        <v>42</v>
      </c>
      <c r="C128" s="34" t="str">
        <f>IF(C121&gt;"",C121,"")</f>
        <v>Arttu Pihkala</v>
      </c>
      <c r="D128" s="34" t="str">
        <f>IF(G120&gt;"",G120,"")</f>
        <v>Elmeri Tyrväinen</v>
      </c>
      <c r="E128" s="55"/>
      <c r="F128" s="56">
        <v>10</v>
      </c>
      <c r="G128" s="57">
        <v>9</v>
      </c>
      <c r="H128" s="56">
        <v>4</v>
      </c>
      <c r="I128" s="56"/>
      <c r="J128" s="56"/>
      <c r="K128" s="36">
        <f t="shared" si="16"/>
        <v>3</v>
      </c>
      <c r="L128" s="37">
        <f t="shared" si="17"/>
        <v>0</v>
      </c>
      <c r="M128" s="38">
        <f t="shared" si="18"/>
        <v>1</v>
      </c>
      <c r="N128" s="39">
        <f t="shared" si="19"/>
      </c>
    </row>
    <row r="129" spans="1:14" ht="15">
      <c r="A129" s="18"/>
      <c r="B129" s="48" t="s">
        <v>43</v>
      </c>
      <c r="C129" s="41" t="str">
        <f>IF(C120&gt;"",C120,"")</f>
        <v>Sam Li</v>
      </c>
      <c r="D129" s="41" t="str">
        <f>IF(G122&gt;"",G122,"")</f>
        <v>Hugo Vuori</v>
      </c>
      <c r="E129" s="49"/>
      <c r="F129" s="42">
        <v>3</v>
      </c>
      <c r="G129" s="50">
        <v>8</v>
      </c>
      <c r="H129" s="42">
        <v>9</v>
      </c>
      <c r="I129" s="42"/>
      <c r="J129" s="42"/>
      <c r="K129" s="44">
        <f t="shared" si="16"/>
        <v>3</v>
      </c>
      <c r="L129" s="45">
        <f t="shared" si="17"/>
        <v>0</v>
      </c>
      <c r="M129" s="46">
        <f t="shared" si="18"/>
        <v>1</v>
      </c>
      <c r="N129" s="47">
        <f t="shared" si="19"/>
      </c>
    </row>
    <row r="130" spans="1:14" ht="15">
      <c r="A130" s="18"/>
      <c r="B130" s="58" t="s">
        <v>44</v>
      </c>
      <c r="C130" s="59" t="str">
        <f>IF(C122&gt;"",C122,"")</f>
        <v>Veeti Valasti</v>
      </c>
      <c r="D130" s="59" t="str">
        <f>IF(G121&gt;"",G121,"")</f>
        <v>Paul Jokinen</v>
      </c>
      <c r="E130" s="59"/>
      <c r="F130" s="60"/>
      <c r="G130" s="61"/>
      <c r="H130" s="60"/>
      <c r="I130" s="60"/>
      <c r="J130" s="60"/>
      <c r="K130" s="62">
        <f t="shared" si="16"/>
      </c>
      <c r="L130" s="63">
        <f t="shared" si="17"/>
      </c>
      <c r="M130" s="64">
        <f t="shared" si="18"/>
      </c>
      <c r="N130" s="65">
        <f t="shared" si="19"/>
      </c>
    </row>
    <row r="131" spans="1:14" ht="15">
      <c r="A131" s="18"/>
      <c r="B131" s="66" t="s">
        <v>45</v>
      </c>
      <c r="C131" s="67" t="str">
        <f>IF(C121&gt;"",C121,"")</f>
        <v>Arttu Pihkala</v>
      </c>
      <c r="D131" s="67" t="str">
        <f>IF(G122&gt;"",G122,"")</f>
        <v>Hugo Vuori</v>
      </c>
      <c r="E131" s="68"/>
      <c r="F131" s="69"/>
      <c r="G131" s="69"/>
      <c r="H131" s="69"/>
      <c r="I131" s="69"/>
      <c r="J131" s="69"/>
      <c r="K131" s="70">
        <f t="shared" si="16"/>
      </c>
      <c r="L131" s="71">
        <f t="shared" si="17"/>
      </c>
      <c r="M131" s="72">
        <f t="shared" si="18"/>
      </c>
      <c r="N131" s="73">
        <f t="shared" si="19"/>
      </c>
    </row>
    <row r="132" spans="1:14" ht="15">
      <c r="A132" s="18"/>
      <c r="B132" s="40" t="s">
        <v>46</v>
      </c>
      <c r="C132" s="41" t="str">
        <f>IF(C122&gt;"",C122,"")</f>
        <v>Veeti Valasti</v>
      </c>
      <c r="D132" s="41" t="str">
        <f>IF(G120&gt;"",G120,"")</f>
        <v>Elmeri Tyrväinen</v>
      </c>
      <c r="E132" s="74"/>
      <c r="F132" s="69"/>
      <c r="G132" s="43"/>
      <c r="H132" s="43"/>
      <c r="I132" s="43"/>
      <c r="J132" s="43"/>
      <c r="K132" s="44">
        <f t="shared" si="16"/>
      </c>
      <c r="L132" s="45">
        <f t="shared" si="17"/>
      </c>
      <c r="M132" s="46">
        <f t="shared" si="18"/>
      </c>
      <c r="N132" s="47">
        <f t="shared" si="19"/>
      </c>
    </row>
    <row r="133" spans="1:14" ht="15">
      <c r="A133" s="18"/>
      <c r="B133" s="58" t="s">
        <v>47</v>
      </c>
      <c r="C133" s="59" t="str">
        <f>IF(C120&gt;"",C120,"")</f>
        <v>Sam Li</v>
      </c>
      <c r="D133" s="59" t="str">
        <f>IF(G121&gt;"",G121,"")</f>
        <v>Paul Jokinen</v>
      </c>
      <c r="E133" s="75"/>
      <c r="F133" s="60"/>
      <c r="G133" s="60"/>
      <c r="H133" s="60"/>
      <c r="I133" s="60"/>
      <c r="J133" s="60"/>
      <c r="K133" s="62">
        <f t="shared" si="16"/>
      </c>
      <c r="L133" s="63">
        <f t="shared" si="17"/>
      </c>
      <c r="M133" s="64">
        <f t="shared" si="18"/>
      </c>
      <c r="N133" s="65">
        <f t="shared" si="19"/>
      </c>
    </row>
    <row r="134" spans="1:14" ht="15.75">
      <c r="A134" s="5"/>
      <c r="B134" s="8"/>
      <c r="C134" s="8"/>
      <c r="D134" s="8"/>
      <c r="E134" s="8"/>
      <c r="F134" s="8"/>
      <c r="G134" s="8"/>
      <c r="H134" s="8"/>
      <c r="I134" s="184" t="s">
        <v>48</v>
      </c>
      <c r="J134" s="184"/>
      <c r="K134" s="76">
        <f>IF(ISBLANK(C120),"",SUM(K125:K133))</f>
        <v>15</v>
      </c>
      <c r="L134" s="76">
        <f>IF(ISBLANK(G120),"",SUM(L125:L133))</f>
        <v>0</v>
      </c>
      <c r="M134" s="77">
        <f>IF(ISBLANK(F125),"",SUM(M125:M133))</f>
        <v>5</v>
      </c>
      <c r="N134" s="78">
        <f>IF(ISBLANK(F125),"",SUM(N125:N133))</f>
        <v>0</v>
      </c>
    </row>
    <row r="135" spans="1:14" ht="15">
      <c r="A135" s="5"/>
      <c r="B135" s="79" t="s">
        <v>49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0"/>
    </row>
    <row r="136" spans="1:14" ht="15">
      <c r="A136" s="5"/>
      <c r="B136" s="81" t="s">
        <v>50</v>
      </c>
      <c r="C136" s="81"/>
      <c r="D136" s="81" t="s">
        <v>51</v>
      </c>
      <c r="E136" s="7"/>
      <c r="F136" s="81"/>
      <c r="G136" s="81" t="s">
        <v>52</v>
      </c>
      <c r="H136" s="7"/>
      <c r="I136" s="81"/>
      <c r="J136" s="82" t="s">
        <v>53</v>
      </c>
      <c r="K136" s="9"/>
      <c r="L136" s="8"/>
      <c r="M136" s="8"/>
      <c r="N136" s="80"/>
    </row>
    <row r="137" spans="1:14" ht="18">
      <c r="A137" s="5"/>
      <c r="B137" s="8"/>
      <c r="C137" s="8"/>
      <c r="D137" s="8"/>
      <c r="E137" s="8"/>
      <c r="F137" s="8"/>
      <c r="G137" s="8"/>
      <c r="H137" s="8"/>
      <c r="I137" s="8"/>
      <c r="J137" s="180" t="str">
        <f>IF(M134=5,C119,IF(N134=5,G119,""))</f>
        <v>PT Espoo 1</v>
      </c>
      <c r="K137" s="180"/>
      <c r="L137" s="180"/>
      <c r="M137" s="180"/>
      <c r="N137" s="180"/>
    </row>
    <row r="138" spans="1:14" ht="18">
      <c r="A138" s="83"/>
      <c r="B138" s="84"/>
      <c r="C138" s="84"/>
      <c r="D138" s="84"/>
      <c r="E138" s="84"/>
      <c r="F138" s="84"/>
      <c r="G138" s="84"/>
      <c r="H138" s="84"/>
      <c r="I138" s="84"/>
      <c r="J138" s="85"/>
      <c r="K138" s="85"/>
      <c r="L138" s="85"/>
      <c r="M138" s="85"/>
      <c r="N138" s="86"/>
    </row>
    <row r="139" ht="15">
      <c r="B139" s="87" t="s">
        <v>54</v>
      </c>
    </row>
    <row r="142" ht="15">
      <c r="B142" t="s">
        <v>117</v>
      </c>
    </row>
    <row r="143" spans="1:14" ht="15.75">
      <c r="A143" s="1"/>
      <c r="B143" s="2"/>
      <c r="C143" s="3"/>
      <c r="D143" s="4"/>
      <c r="E143" s="4"/>
      <c r="F143" s="192" t="s">
        <v>1</v>
      </c>
      <c r="G143" s="192"/>
      <c r="H143" s="193" t="s">
        <v>2</v>
      </c>
      <c r="I143" s="193"/>
      <c r="J143" s="193"/>
      <c r="K143" s="193"/>
      <c r="L143" s="193"/>
      <c r="M143" s="193"/>
      <c r="N143" s="193"/>
    </row>
    <row r="144" spans="1:14" ht="15.75">
      <c r="A144" s="5"/>
      <c r="B144" s="6"/>
      <c r="C144" s="7" t="s">
        <v>3</v>
      </c>
      <c r="D144" s="8"/>
      <c r="E144" s="8"/>
      <c r="F144" s="194" t="s">
        <v>4</v>
      </c>
      <c r="G144" s="194"/>
      <c r="H144" s="195" t="s">
        <v>5</v>
      </c>
      <c r="I144" s="195"/>
      <c r="J144" s="195"/>
      <c r="K144" s="195"/>
      <c r="L144" s="195"/>
      <c r="M144" s="195"/>
      <c r="N144" s="195"/>
    </row>
    <row r="145" spans="1:14" ht="15.75">
      <c r="A145" s="5"/>
      <c r="B145" s="9"/>
      <c r="C145" s="6" t="s">
        <v>6</v>
      </c>
      <c r="D145" s="8"/>
      <c r="E145" s="8"/>
      <c r="F145" s="196" t="s">
        <v>7</v>
      </c>
      <c r="G145" s="196"/>
      <c r="H145" s="197" t="s">
        <v>91</v>
      </c>
      <c r="I145" s="197"/>
      <c r="J145" s="197"/>
      <c r="K145" s="197"/>
      <c r="L145" s="197"/>
      <c r="M145" s="197"/>
      <c r="N145" s="197"/>
    </row>
    <row r="146" spans="1:14" ht="20.25">
      <c r="A146" s="5"/>
      <c r="B146" s="10"/>
      <c r="C146" s="11" t="s">
        <v>9</v>
      </c>
      <c r="D146" s="9"/>
      <c r="E146" s="8"/>
      <c r="F146" s="185" t="s">
        <v>10</v>
      </c>
      <c r="G146" s="185"/>
      <c r="H146" s="186">
        <v>42483</v>
      </c>
      <c r="I146" s="186"/>
      <c r="J146" s="186"/>
      <c r="K146" s="12" t="s">
        <v>11</v>
      </c>
      <c r="L146" s="187">
        <v>0.5</v>
      </c>
      <c r="M146" s="187"/>
      <c r="N146" s="187"/>
    </row>
    <row r="147" spans="1:14" ht="15">
      <c r="A147" s="5"/>
      <c r="B147" s="13" t="s">
        <v>12</v>
      </c>
      <c r="D147" s="8"/>
      <c r="E147" s="8"/>
      <c r="F147" s="13" t="s">
        <v>12</v>
      </c>
      <c r="I147" s="14"/>
      <c r="J147" s="15"/>
      <c r="K147" s="16"/>
      <c r="L147" s="16"/>
      <c r="M147" s="16"/>
      <c r="N147" s="17"/>
    </row>
    <row r="148" spans="1:14" ht="15.75">
      <c r="A148" s="18"/>
      <c r="B148" s="19" t="s">
        <v>13</v>
      </c>
      <c r="C148" s="188" t="s">
        <v>57</v>
      </c>
      <c r="D148" s="188"/>
      <c r="E148" s="20"/>
      <c r="F148" s="19" t="s">
        <v>15</v>
      </c>
      <c r="G148" s="189" t="s">
        <v>118</v>
      </c>
      <c r="H148" s="189"/>
      <c r="I148" s="189"/>
      <c r="J148" s="189"/>
      <c r="K148" s="189"/>
      <c r="L148" s="189"/>
      <c r="M148" s="189"/>
      <c r="N148" s="189"/>
    </row>
    <row r="149" spans="1:14" ht="15">
      <c r="A149" s="18"/>
      <c r="B149" s="21" t="s">
        <v>17</v>
      </c>
      <c r="C149" s="190" t="s">
        <v>62</v>
      </c>
      <c r="D149" s="190"/>
      <c r="E149" s="22"/>
      <c r="F149" s="23" t="s">
        <v>19</v>
      </c>
      <c r="G149" s="191" t="s">
        <v>119</v>
      </c>
      <c r="H149" s="191"/>
      <c r="I149" s="191"/>
      <c r="J149" s="191"/>
      <c r="K149" s="191"/>
      <c r="L149" s="191"/>
      <c r="M149" s="191"/>
      <c r="N149" s="191"/>
    </row>
    <row r="150" spans="1:14" ht="15">
      <c r="A150" s="18"/>
      <c r="B150" s="24" t="s">
        <v>21</v>
      </c>
      <c r="C150" s="181" t="s">
        <v>120</v>
      </c>
      <c r="D150" s="181"/>
      <c r="E150" s="22"/>
      <c r="F150" s="25" t="s">
        <v>23</v>
      </c>
      <c r="G150" s="182" t="s">
        <v>121</v>
      </c>
      <c r="H150" s="182"/>
      <c r="I150" s="182"/>
      <c r="J150" s="182"/>
      <c r="K150" s="182"/>
      <c r="L150" s="182"/>
      <c r="M150" s="182"/>
      <c r="N150" s="182"/>
    </row>
    <row r="151" spans="1:14" ht="15">
      <c r="A151" s="5"/>
      <c r="B151" s="24" t="s">
        <v>25</v>
      </c>
      <c r="C151" s="181" t="s">
        <v>59</v>
      </c>
      <c r="D151" s="181"/>
      <c r="E151" s="22"/>
      <c r="F151" s="26" t="s">
        <v>27</v>
      </c>
      <c r="G151" s="182" t="s">
        <v>122</v>
      </c>
      <c r="H151" s="182"/>
      <c r="I151" s="182"/>
      <c r="J151" s="182"/>
      <c r="K151" s="182"/>
      <c r="L151" s="182"/>
      <c r="M151" s="182"/>
      <c r="N151" s="182"/>
    </row>
    <row r="152" spans="1:14" ht="15.75">
      <c r="A152" s="5"/>
      <c r="B152" s="8"/>
      <c r="C152" s="8"/>
      <c r="D152" s="8"/>
      <c r="E152" s="8"/>
      <c r="F152" s="13" t="s">
        <v>29</v>
      </c>
      <c r="G152" s="27"/>
      <c r="H152" s="27"/>
      <c r="I152" s="27"/>
      <c r="J152" s="8"/>
      <c r="K152" s="8"/>
      <c r="L152" s="8"/>
      <c r="M152" s="28"/>
      <c r="N152" s="29"/>
    </row>
    <row r="153" spans="1:14" ht="15">
      <c r="A153" s="5"/>
      <c r="B153" s="30" t="s">
        <v>30</v>
      </c>
      <c r="C153" s="8"/>
      <c r="D153" s="8"/>
      <c r="E153" s="8"/>
      <c r="F153" s="31" t="s">
        <v>31</v>
      </c>
      <c r="G153" s="31" t="s">
        <v>32</v>
      </c>
      <c r="H153" s="31" t="s">
        <v>33</v>
      </c>
      <c r="I153" s="31" t="s">
        <v>34</v>
      </c>
      <c r="J153" s="31" t="s">
        <v>35</v>
      </c>
      <c r="K153" s="183" t="s">
        <v>36</v>
      </c>
      <c r="L153" s="183"/>
      <c r="M153" s="31" t="s">
        <v>37</v>
      </c>
      <c r="N153" s="32" t="s">
        <v>38</v>
      </c>
    </row>
    <row r="154" spans="1:14" ht="15">
      <c r="A154" s="18"/>
      <c r="B154" s="33" t="s">
        <v>39</v>
      </c>
      <c r="C154" s="34" t="str">
        <f>IF(C149&gt;"",C149,"")</f>
        <v>Eelis Heikkilä</v>
      </c>
      <c r="D154" s="34" t="str">
        <f>IF(G149&gt;"",G149,"")</f>
        <v>Rolands Jansons</v>
      </c>
      <c r="E154" s="34"/>
      <c r="F154" s="35">
        <v>-6</v>
      </c>
      <c r="G154" s="35">
        <v>-4</v>
      </c>
      <c r="H154" s="35">
        <v>-8</v>
      </c>
      <c r="I154" s="35"/>
      <c r="J154" s="35"/>
      <c r="K154" s="36">
        <f aca="true" t="shared" si="20" ref="K154:K162">IF(ISBLANK(F154),"",COUNTIF(F154:J154,"&gt;=0"))</f>
        <v>0</v>
      </c>
      <c r="L154" s="37">
        <f aca="true" t="shared" si="21" ref="L154:L162">IF(ISBLANK(F154),"",(IF(LEFT(F154,1)="-",1,0)+IF(LEFT(G154,1)="-",1,0)+IF(LEFT(H154,1)="-",1,0)+IF(LEFT(I154,1)="-",1,0)+IF(LEFT(J154,1)="-",1,0)))</f>
        <v>3</v>
      </c>
      <c r="M154" s="38">
        <f aca="true" t="shared" si="22" ref="M154:M162">IF(K154=3,1,"")</f>
      </c>
      <c r="N154" s="39">
        <f aca="true" t="shared" si="23" ref="N154:N162">IF(L154=3,1,"")</f>
        <v>1</v>
      </c>
    </row>
    <row r="155" spans="1:14" ht="15">
      <c r="A155" s="18"/>
      <c r="B155" s="40" t="s">
        <v>40</v>
      </c>
      <c r="C155" s="41" t="str">
        <f>IF(C150&gt;"",C150,"")</f>
        <v>Matias Ojala</v>
      </c>
      <c r="D155" s="41" t="str">
        <f>IF(G150&gt;"",G150,"")</f>
        <v>Benjamin Brinaru</v>
      </c>
      <c r="E155" s="41"/>
      <c r="F155" s="42">
        <v>9</v>
      </c>
      <c r="G155" s="43">
        <v>-5</v>
      </c>
      <c r="H155" s="43">
        <v>9</v>
      </c>
      <c r="I155" s="43">
        <v>10</v>
      </c>
      <c r="J155" s="43"/>
      <c r="K155" s="44">
        <f t="shared" si="20"/>
        <v>3</v>
      </c>
      <c r="L155" s="45">
        <f t="shared" si="21"/>
        <v>1</v>
      </c>
      <c r="M155" s="46">
        <f t="shared" si="22"/>
        <v>1</v>
      </c>
      <c r="N155" s="47">
        <f t="shared" si="23"/>
      </c>
    </row>
    <row r="156" spans="1:14" ht="15">
      <c r="A156" s="18"/>
      <c r="B156" s="48" t="s">
        <v>41</v>
      </c>
      <c r="C156" s="49" t="str">
        <f>IF(C151&gt;"",C151,"")</f>
        <v>Paavo Collanus</v>
      </c>
      <c r="D156" s="49" t="str">
        <f>IF(G151&gt;"",G151,"")</f>
        <v>Nooh Steif</v>
      </c>
      <c r="E156" s="49"/>
      <c r="F156" s="42">
        <v>-3</v>
      </c>
      <c r="G156" s="50">
        <v>-4</v>
      </c>
      <c r="H156" s="42">
        <v>-8</v>
      </c>
      <c r="I156" s="42"/>
      <c r="J156" s="42"/>
      <c r="K156" s="44">
        <f t="shared" si="20"/>
        <v>0</v>
      </c>
      <c r="L156" s="51">
        <f t="shared" si="21"/>
        <v>3</v>
      </c>
      <c r="M156" s="52">
        <f t="shared" si="22"/>
      </c>
      <c r="N156" s="53">
        <f t="shared" si="23"/>
        <v>1</v>
      </c>
    </row>
    <row r="157" spans="1:14" ht="15">
      <c r="A157" s="18"/>
      <c r="B157" s="54" t="s">
        <v>42</v>
      </c>
      <c r="C157" s="34" t="str">
        <f>IF(C150&gt;"",C150,"")</f>
        <v>Matias Ojala</v>
      </c>
      <c r="D157" s="34" t="str">
        <f>IF(G149&gt;"",G149,"")</f>
        <v>Rolands Jansons</v>
      </c>
      <c r="E157" s="55"/>
      <c r="F157" s="56">
        <v>8</v>
      </c>
      <c r="G157" s="57">
        <v>-12</v>
      </c>
      <c r="H157" s="56">
        <v>-5</v>
      </c>
      <c r="I157" s="56">
        <v>-5</v>
      </c>
      <c r="J157" s="56"/>
      <c r="K157" s="36">
        <f t="shared" si="20"/>
        <v>1</v>
      </c>
      <c r="L157" s="37">
        <f t="shared" si="21"/>
        <v>3</v>
      </c>
      <c r="M157" s="38">
        <f t="shared" si="22"/>
      </c>
      <c r="N157" s="39">
        <f t="shared" si="23"/>
        <v>1</v>
      </c>
    </row>
    <row r="158" spans="1:14" ht="15">
      <c r="A158" s="18"/>
      <c r="B158" s="48" t="s">
        <v>43</v>
      </c>
      <c r="C158" s="41" t="str">
        <f>IF(C149&gt;"",C149,"")</f>
        <v>Eelis Heikkilä</v>
      </c>
      <c r="D158" s="41" t="str">
        <f>IF(G151&gt;"",G151,"")</f>
        <v>Nooh Steif</v>
      </c>
      <c r="E158" s="49"/>
      <c r="F158" s="42">
        <v>-4</v>
      </c>
      <c r="G158" s="50">
        <v>-4</v>
      </c>
      <c r="H158" s="42">
        <v>-3</v>
      </c>
      <c r="I158" s="42"/>
      <c r="J158" s="42"/>
      <c r="K158" s="44">
        <f t="shared" si="20"/>
        <v>0</v>
      </c>
      <c r="L158" s="45">
        <f t="shared" si="21"/>
        <v>3</v>
      </c>
      <c r="M158" s="46">
        <f t="shared" si="22"/>
      </c>
      <c r="N158" s="47">
        <f t="shared" si="23"/>
        <v>1</v>
      </c>
    </row>
    <row r="159" spans="1:14" ht="15">
      <c r="A159" s="18"/>
      <c r="B159" s="58" t="s">
        <v>44</v>
      </c>
      <c r="C159" s="59" t="str">
        <f>IF(C151&gt;"",C151,"")</f>
        <v>Paavo Collanus</v>
      </c>
      <c r="D159" s="59" t="str">
        <f>IF(G150&gt;"",G150,"")</f>
        <v>Benjamin Brinaru</v>
      </c>
      <c r="E159" s="59"/>
      <c r="F159" s="60">
        <v>-4</v>
      </c>
      <c r="G159" s="61" t="s">
        <v>114</v>
      </c>
      <c r="H159" s="60">
        <v>-3</v>
      </c>
      <c r="I159" s="60"/>
      <c r="J159" s="60"/>
      <c r="K159" s="62">
        <f t="shared" si="20"/>
        <v>0</v>
      </c>
      <c r="L159" s="63">
        <f t="shared" si="21"/>
        <v>3</v>
      </c>
      <c r="M159" s="64">
        <f t="shared" si="22"/>
      </c>
      <c r="N159" s="65">
        <f t="shared" si="23"/>
        <v>1</v>
      </c>
    </row>
    <row r="160" spans="1:14" ht="15">
      <c r="A160" s="18"/>
      <c r="B160" s="66" t="s">
        <v>45</v>
      </c>
      <c r="C160" s="67" t="str">
        <f>IF(C150&gt;"",C150,"")</f>
        <v>Matias Ojala</v>
      </c>
      <c r="D160" s="67" t="str">
        <f>IF(G151&gt;"",G151,"")</f>
        <v>Nooh Steif</v>
      </c>
      <c r="E160" s="68"/>
      <c r="F160" s="69"/>
      <c r="G160" s="69"/>
      <c r="H160" s="69"/>
      <c r="I160" s="69"/>
      <c r="J160" s="69"/>
      <c r="K160" s="70">
        <f t="shared" si="20"/>
      </c>
      <c r="L160" s="71">
        <f t="shared" si="21"/>
      </c>
      <c r="M160" s="72">
        <f t="shared" si="22"/>
      </c>
      <c r="N160" s="73">
        <f t="shared" si="23"/>
      </c>
    </row>
    <row r="161" spans="1:14" ht="15">
      <c r="A161" s="18"/>
      <c r="B161" s="40" t="s">
        <v>46</v>
      </c>
      <c r="C161" s="41" t="str">
        <f>IF(C151&gt;"",C151,"")</f>
        <v>Paavo Collanus</v>
      </c>
      <c r="D161" s="41" t="str">
        <f>IF(G149&gt;"",G149,"")</f>
        <v>Rolands Jansons</v>
      </c>
      <c r="E161" s="74"/>
      <c r="F161" s="69"/>
      <c r="G161" s="43"/>
      <c r="H161" s="43"/>
      <c r="I161" s="43"/>
      <c r="J161" s="43"/>
      <c r="K161" s="44">
        <f t="shared" si="20"/>
      </c>
      <c r="L161" s="45">
        <f t="shared" si="21"/>
      </c>
      <c r="M161" s="46">
        <f t="shared" si="22"/>
      </c>
      <c r="N161" s="47">
        <f t="shared" si="23"/>
      </c>
    </row>
    <row r="162" spans="1:14" ht="15">
      <c r="A162" s="18"/>
      <c r="B162" s="58" t="s">
        <v>47</v>
      </c>
      <c r="C162" s="59" t="str">
        <f>IF(C149&gt;"",C149,"")</f>
        <v>Eelis Heikkilä</v>
      </c>
      <c r="D162" s="59" t="str">
        <f>IF(G150&gt;"",G150,"")</f>
        <v>Benjamin Brinaru</v>
      </c>
      <c r="E162" s="75"/>
      <c r="F162" s="60"/>
      <c r="G162" s="60"/>
      <c r="H162" s="60"/>
      <c r="I162" s="60"/>
      <c r="J162" s="60"/>
      <c r="K162" s="62">
        <f t="shared" si="20"/>
      </c>
      <c r="L162" s="63">
        <f t="shared" si="21"/>
      </c>
      <c r="M162" s="64">
        <f t="shared" si="22"/>
      </c>
      <c r="N162" s="65">
        <f t="shared" si="23"/>
      </c>
    </row>
    <row r="163" spans="1:14" ht="15.75">
      <c r="A163" s="5"/>
      <c r="B163" s="8"/>
      <c r="C163" s="8"/>
      <c r="D163" s="8"/>
      <c r="E163" s="8"/>
      <c r="F163" s="8"/>
      <c r="G163" s="8"/>
      <c r="H163" s="8"/>
      <c r="I163" s="184" t="s">
        <v>48</v>
      </c>
      <c r="J163" s="184"/>
      <c r="K163" s="76">
        <f>IF(ISBLANK(C149),"",SUM(K154:K162))</f>
        <v>4</v>
      </c>
      <c r="L163" s="76">
        <f>IF(ISBLANK(G149),"",SUM(L154:L162))</f>
        <v>16</v>
      </c>
      <c r="M163" s="77">
        <f>IF(ISBLANK(F154),"",SUM(M154:M162))</f>
        <v>1</v>
      </c>
      <c r="N163" s="78">
        <f>IF(ISBLANK(F154),"",SUM(N154:N162))</f>
        <v>5</v>
      </c>
    </row>
    <row r="164" spans="1:14" ht="15">
      <c r="A164" s="5"/>
      <c r="B164" s="79" t="s">
        <v>49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0"/>
    </row>
    <row r="165" spans="1:14" ht="15">
      <c r="A165" s="5"/>
      <c r="B165" s="81" t="s">
        <v>50</v>
      </c>
      <c r="C165" s="81"/>
      <c r="D165" s="81" t="s">
        <v>51</v>
      </c>
      <c r="E165" s="7"/>
      <c r="F165" s="81"/>
      <c r="G165" s="81" t="s">
        <v>52</v>
      </c>
      <c r="H165" s="7"/>
      <c r="I165" s="81"/>
      <c r="J165" s="82" t="s">
        <v>53</v>
      </c>
      <c r="K165" s="9"/>
      <c r="L165" s="8"/>
      <c r="M165" s="8"/>
      <c r="N165" s="80"/>
    </row>
    <row r="166" spans="1:14" ht="18">
      <c r="A166" s="5"/>
      <c r="B166" s="8"/>
      <c r="C166" s="8"/>
      <c r="D166" s="8"/>
      <c r="E166" s="8"/>
      <c r="F166" s="8"/>
      <c r="G166" s="8"/>
      <c r="H166" s="8"/>
      <c r="I166" s="8"/>
      <c r="J166" s="180" t="str">
        <f>IF(M163=5,C148,IF(N163=5,G148,""))</f>
        <v>MBF 1</v>
      </c>
      <c r="K166" s="180"/>
      <c r="L166" s="180"/>
      <c r="M166" s="180"/>
      <c r="N166" s="180"/>
    </row>
    <row r="167" spans="1:14" ht="18">
      <c r="A167" s="83"/>
      <c r="B167" s="84"/>
      <c r="C167" s="84"/>
      <c r="D167" s="84"/>
      <c r="E167" s="84"/>
      <c r="F167" s="84"/>
      <c r="G167" s="84"/>
      <c r="H167" s="84"/>
      <c r="I167" s="84"/>
      <c r="J167" s="85"/>
      <c r="K167" s="85"/>
      <c r="L167" s="85"/>
      <c r="M167" s="85"/>
      <c r="N167" s="86"/>
    </row>
    <row r="168" ht="15">
      <c r="B168" s="87" t="s">
        <v>54</v>
      </c>
    </row>
    <row r="171" spans="2:4" ht="15">
      <c r="B171" t="s">
        <v>123</v>
      </c>
      <c r="D171" t="s">
        <v>77</v>
      </c>
    </row>
    <row r="172" spans="1:14" ht="15.75">
      <c r="A172" s="1"/>
      <c r="B172" s="2"/>
      <c r="C172" s="3"/>
      <c r="D172" s="4"/>
      <c r="E172" s="4"/>
      <c r="F172" s="192" t="s">
        <v>1</v>
      </c>
      <c r="G172" s="192"/>
      <c r="H172" s="193" t="s">
        <v>2</v>
      </c>
      <c r="I172" s="193"/>
      <c r="J172" s="193"/>
      <c r="K172" s="193"/>
      <c r="L172" s="193"/>
      <c r="M172" s="193"/>
      <c r="N172" s="193"/>
    </row>
    <row r="173" spans="1:14" ht="15.75">
      <c r="A173" s="5"/>
      <c r="B173" s="6"/>
      <c r="C173" s="7" t="s">
        <v>3</v>
      </c>
      <c r="D173" s="8"/>
      <c r="E173" s="8"/>
      <c r="F173" s="194" t="s">
        <v>4</v>
      </c>
      <c r="G173" s="194"/>
      <c r="H173" s="195" t="s">
        <v>5</v>
      </c>
      <c r="I173" s="195"/>
      <c r="J173" s="195"/>
      <c r="K173" s="195"/>
      <c r="L173" s="195"/>
      <c r="M173" s="195"/>
      <c r="N173" s="195"/>
    </row>
    <row r="174" spans="1:14" ht="15.75">
      <c r="A174" s="5"/>
      <c r="B174" s="9"/>
      <c r="C174" s="6" t="s">
        <v>6</v>
      </c>
      <c r="D174" s="8"/>
      <c r="E174" s="8"/>
      <c r="F174" s="196" t="s">
        <v>7</v>
      </c>
      <c r="G174" s="196"/>
      <c r="H174" s="197" t="s">
        <v>91</v>
      </c>
      <c r="I174" s="197"/>
      <c r="J174" s="197"/>
      <c r="K174" s="197"/>
      <c r="L174" s="197"/>
      <c r="M174" s="197"/>
      <c r="N174" s="197"/>
    </row>
    <row r="175" spans="1:14" ht="20.25">
      <c r="A175" s="5"/>
      <c r="B175" s="10"/>
      <c r="C175" s="11" t="s">
        <v>9</v>
      </c>
      <c r="D175" s="9"/>
      <c r="E175" s="8"/>
      <c r="F175" s="185" t="s">
        <v>10</v>
      </c>
      <c r="G175" s="185"/>
      <c r="H175" s="186">
        <v>42483</v>
      </c>
      <c r="I175" s="186"/>
      <c r="J175" s="186"/>
      <c r="K175" s="12" t="s">
        <v>11</v>
      </c>
      <c r="L175" s="187">
        <v>0.5</v>
      </c>
      <c r="M175" s="187"/>
      <c r="N175" s="187"/>
    </row>
    <row r="176" spans="1:14" ht="15">
      <c r="A176" s="5"/>
      <c r="B176" s="13" t="s">
        <v>12</v>
      </c>
      <c r="D176" s="8"/>
      <c r="E176" s="8"/>
      <c r="F176" s="13" t="s">
        <v>12</v>
      </c>
      <c r="I176" s="14"/>
      <c r="J176" s="15"/>
      <c r="K176" s="16"/>
      <c r="L176" s="16"/>
      <c r="M176" s="16"/>
      <c r="N176" s="17"/>
    </row>
    <row r="177" spans="1:14" ht="15.75">
      <c r="A177" s="18"/>
      <c r="B177" s="19" t="s">
        <v>13</v>
      </c>
      <c r="C177" s="188" t="s">
        <v>99</v>
      </c>
      <c r="D177" s="188"/>
      <c r="E177" s="20"/>
      <c r="F177" s="19" t="s">
        <v>15</v>
      </c>
      <c r="G177" s="189" t="s">
        <v>16</v>
      </c>
      <c r="H177" s="189"/>
      <c r="I177" s="189"/>
      <c r="J177" s="189"/>
      <c r="K177" s="189"/>
      <c r="L177" s="189"/>
      <c r="M177" s="189"/>
      <c r="N177" s="189"/>
    </row>
    <row r="178" spans="1:14" ht="15">
      <c r="A178" s="18"/>
      <c r="B178" s="21" t="s">
        <v>17</v>
      </c>
      <c r="C178" s="190" t="s">
        <v>22</v>
      </c>
      <c r="D178" s="190"/>
      <c r="E178" s="22"/>
      <c r="F178" s="23" t="s">
        <v>19</v>
      </c>
      <c r="G178" s="191" t="s">
        <v>96</v>
      </c>
      <c r="H178" s="191"/>
      <c r="I178" s="191"/>
      <c r="J178" s="191"/>
      <c r="K178" s="191"/>
      <c r="L178" s="191"/>
      <c r="M178" s="191"/>
      <c r="N178" s="191"/>
    </row>
    <row r="179" spans="1:14" ht="15">
      <c r="A179" s="18"/>
      <c r="B179" s="24" t="s">
        <v>21</v>
      </c>
      <c r="C179" s="181" t="s">
        <v>104</v>
      </c>
      <c r="D179" s="181"/>
      <c r="E179" s="22"/>
      <c r="F179" s="25" t="s">
        <v>23</v>
      </c>
      <c r="G179" s="182" t="s">
        <v>97</v>
      </c>
      <c r="H179" s="182"/>
      <c r="I179" s="182"/>
      <c r="J179" s="182"/>
      <c r="K179" s="182"/>
      <c r="L179" s="182"/>
      <c r="M179" s="182"/>
      <c r="N179" s="182"/>
    </row>
    <row r="180" spans="1:14" ht="15">
      <c r="A180" s="5"/>
      <c r="B180" s="24" t="s">
        <v>25</v>
      </c>
      <c r="C180" s="181" t="s">
        <v>103</v>
      </c>
      <c r="D180" s="181"/>
      <c r="E180" s="22"/>
      <c r="F180" s="26" t="s">
        <v>27</v>
      </c>
      <c r="G180" s="182" t="s">
        <v>94</v>
      </c>
      <c r="H180" s="182"/>
      <c r="I180" s="182"/>
      <c r="J180" s="182"/>
      <c r="K180" s="182"/>
      <c r="L180" s="182"/>
      <c r="M180" s="182"/>
      <c r="N180" s="182"/>
    </row>
    <row r="181" spans="1:14" ht="15.75">
      <c r="A181" s="5"/>
      <c r="B181" s="8"/>
      <c r="C181" s="8"/>
      <c r="D181" s="8"/>
      <c r="E181" s="8"/>
      <c r="F181" s="13" t="s">
        <v>29</v>
      </c>
      <c r="G181" s="27"/>
      <c r="H181" s="27"/>
      <c r="I181" s="27"/>
      <c r="J181" s="8"/>
      <c r="K181" s="8"/>
      <c r="L181" s="8"/>
      <c r="M181" s="28"/>
      <c r="N181" s="29"/>
    </row>
    <row r="182" spans="1:14" ht="15">
      <c r="A182" s="5"/>
      <c r="B182" s="30" t="s">
        <v>30</v>
      </c>
      <c r="C182" s="8"/>
      <c r="D182" s="8"/>
      <c r="E182" s="8"/>
      <c r="F182" s="31" t="s">
        <v>31</v>
      </c>
      <c r="G182" s="31" t="s">
        <v>32</v>
      </c>
      <c r="H182" s="31" t="s">
        <v>33</v>
      </c>
      <c r="I182" s="31" t="s">
        <v>34</v>
      </c>
      <c r="J182" s="31" t="s">
        <v>35</v>
      </c>
      <c r="K182" s="183" t="s">
        <v>36</v>
      </c>
      <c r="L182" s="183"/>
      <c r="M182" s="31" t="s">
        <v>37</v>
      </c>
      <c r="N182" s="32" t="s">
        <v>38</v>
      </c>
    </row>
    <row r="183" spans="1:14" ht="15">
      <c r="A183" s="18"/>
      <c r="B183" s="33" t="s">
        <v>39</v>
      </c>
      <c r="C183" s="34" t="str">
        <f>IF(C178&gt;"",C178,"")</f>
        <v>Daniel Tran</v>
      </c>
      <c r="D183" s="34" t="str">
        <f>IF(G178&gt;"",G178,"")</f>
        <v>Jarno Linnainmaa</v>
      </c>
      <c r="E183" s="34"/>
      <c r="F183" s="35">
        <v>-8</v>
      </c>
      <c r="G183" s="35">
        <v>8</v>
      </c>
      <c r="H183" s="35">
        <v>-10</v>
      </c>
      <c r="I183" s="35">
        <v>8</v>
      </c>
      <c r="J183" s="35">
        <v>3</v>
      </c>
      <c r="K183" s="36">
        <f aca="true" t="shared" si="24" ref="K183:K191">IF(ISBLANK(F183),"",COUNTIF(F183:J183,"&gt;=0"))</f>
        <v>3</v>
      </c>
      <c r="L183" s="37">
        <f aca="true" t="shared" si="25" ref="L183:L191">IF(ISBLANK(F183),"",(IF(LEFT(F183,1)="-",1,0)+IF(LEFT(G183,1)="-",1,0)+IF(LEFT(H183,1)="-",1,0)+IF(LEFT(I183,1)="-",1,0)+IF(LEFT(J183,1)="-",1,0)))</f>
        <v>2</v>
      </c>
      <c r="M183" s="38">
        <f aca="true" t="shared" si="26" ref="M183:M191">IF(K183=3,1,"")</f>
        <v>1</v>
      </c>
      <c r="N183" s="39">
        <f aca="true" t="shared" si="27" ref="N183:N191">IF(L183=3,1,"")</f>
      </c>
    </row>
    <row r="184" spans="1:14" ht="15">
      <c r="A184" s="18"/>
      <c r="B184" s="40" t="s">
        <v>40</v>
      </c>
      <c r="C184" s="41" t="str">
        <f>IF(C179&gt;"",C179,"")</f>
        <v>Siang Vanuy</v>
      </c>
      <c r="D184" s="41" t="str">
        <f>IF(G179&gt;"",G179,"")</f>
        <v>Daniel Sovala</v>
      </c>
      <c r="E184" s="41"/>
      <c r="F184" s="42">
        <v>8</v>
      </c>
      <c r="G184" s="43">
        <v>7</v>
      </c>
      <c r="H184" s="43">
        <v>12</v>
      </c>
      <c r="I184" s="43"/>
      <c r="J184" s="43"/>
      <c r="K184" s="44">
        <f t="shared" si="24"/>
        <v>3</v>
      </c>
      <c r="L184" s="45">
        <f t="shared" si="25"/>
        <v>0</v>
      </c>
      <c r="M184" s="46">
        <f t="shared" si="26"/>
        <v>1</v>
      </c>
      <c r="N184" s="47">
        <f t="shared" si="27"/>
      </c>
    </row>
    <row r="185" spans="1:14" ht="15">
      <c r="A185" s="18"/>
      <c r="B185" s="48" t="s">
        <v>41</v>
      </c>
      <c r="C185" s="49" t="str">
        <f>IF(C180&gt;"",C180,"")</f>
        <v>Arttu Pöri</v>
      </c>
      <c r="D185" s="49" t="str">
        <f>IF(G180&gt;"",G180,"")</f>
        <v>Pablo Tikkanen</v>
      </c>
      <c r="E185" s="49"/>
      <c r="F185" s="42">
        <v>7</v>
      </c>
      <c r="G185" s="50">
        <v>8</v>
      </c>
      <c r="H185" s="42">
        <v>5</v>
      </c>
      <c r="I185" s="42"/>
      <c r="J185" s="42"/>
      <c r="K185" s="44">
        <f t="shared" si="24"/>
        <v>3</v>
      </c>
      <c r="L185" s="51">
        <f t="shared" si="25"/>
        <v>0</v>
      </c>
      <c r="M185" s="52">
        <f t="shared" si="26"/>
        <v>1</v>
      </c>
      <c r="N185" s="53">
        <f t="shared" si="27"/>
      </c>
    </row>
    <row r="186" spans="1:14" ht="15">
      <c r="A186" s="18"/>
      <c r="B186" s="54" t="s">
        <v>42</v>
      </c>
      <c r="C186" s="34" t="str">
        <f>IF(C179&gt;"",C179,"")</f>
        <v>Siang Vanuy</v>
      </c>
      <c r="D186" s="34" t="str">
        <f>IF(G178&gt;"",G178,"")</f>
        <v>Jarno Linnainmaa</v>
      </c>
      <c r="E186" s="55"/>
      <c r="F186" s="56">
        <v>6</v>
      </c>
      <c r="G186" s="57">
        <v>5</v>
      </c>
      <c r="H186" s="56">
        <v>9</v>
      </c>
      <c r="I186" s="56"/>
      <c r="J186" s="56"/>
      <c r="K186" s="36">
        <f t="shared" si="24"/>
        <v>3</v>
      </c>
      <c r="L186" s="37">
        <f t="shared" si="25"/>
        <v>0</v>
      </c>
      <c r="M186" s="38">
        <f t="shared" si="26"/>
        <v>1</v>
      </c>
      <c r="N186" s="39">
        <f t="shared" si="27"/>
      </c>
    </row>
    <row r="187" spans="1:14" ht="15">
      <c r="A187" s="18"/>
      <c r="B187" s="48" t="s">
        <v>43</v>
      </c>
      <c r="C187" s="41" t="str">
        <f>IF(C178&gt;"",C178,"")</f>
        <v>Daniel Tran</v>
      </c>
      <c r="D187" s="41" t="str">
        <f>IF(G180&gt;"",G180,"")</f>
        <v>Pablo Tikkanen</v>
      </c>
      <c r="E187" s="49"/>
      <c r="F187" s="42">
        <v>7</v>
      </c>
      <c r="G187" s="50">
        <v>7</v>
      </c>
      <c r="H187" s="42">
        <v>-9</v>
      </c>
      <c r="I187" s="42">
        <v>7</v>
      </c>
      <c r="J187" s="42"/>
      <c r="K187" s="44">
        <f t="shared" si="24"/>
        <v>3</v>
      </c>
      <c r="L187" s="45">
        <f t="shared" si="25"/>
        <v>1</v>
      </c>
      <c r="M187" s="46">
        <f t="shared" si="26"/>
        <v>1</v>
      </c>
      <c r="N187" s="47">
        <f t="shared" si="27"/>
      </c>
    </row>
    <row r="188" spans="1:14" ht="15">
      <c r="A188" s="18"/>
      <c r="B188" s="58" t="s">
        <v>44</v>
      </c>
      <c r="C188" s="59" t="str">
        <f>IF(C180&gt;"",C180,"")</f>
        <v>Arttu Pöri</v>
      </c>
      <c r="D188" s="59" t="str">
        <f>IF(G179&gt;"",G179,"")</f>
        <v>Daniel Sovala</v>
      </c>
      <c r="E188" s="59"/>
      <c r="F188" s="60"/>
      <c r="G188" s="61"/>
      <c r="H188" s="60"/>
      <c r="I188" s="60"/>
      <c r="J188" s="60"/>
      <c r="K188" s="62">
        <f t="shared" si="24"/>
      </c>
      <c r="L188" s="63">
        <f t="shared" si="25"/>
      </c>
      <c r="M188" s="64">
        <f t="shared" si="26"/>
      </c>
      <c r="N188" s="65">
        <f t="shared" si="27"/>
      </c>
    </row>
    <row r="189" spans="1:14" ht="15">
      <c r="A189" s="18"/>
      <c r="B189" s="66" t="s">
        <v>45</v>
      </c>
      <c r="C189" s="67" t="str">
        <f>IF(C179&gt;"",C179,"")</f>
        <v>Siang Vanuy</v>
      </c>
      <c r="D189" s="67" t="str">
        <f>IF(G180&gt;"",G180,"")</f>
        <v>Pablo Tikkanen</v>
      </c>
      <c r="E189" s="68"/>
      <c r="F189" s="69"/>
      <c r="G189" s="69"/>
      <c r="H189" s="69"/>
      <c r="I189" s="69"/>
      <c r="J189" s="69"/>
      <c r="K189" s="70">
        <f t="shared" si="24"/>
      </c>
      <c r="L189" s="71">
        <f t="shared" si="25"/>
      </c>
      <c r="M189" s="72">
        <f t="shared" si="26"/>
      </c>
      <c r="N189" s="73">
        <f t="shared" si="27"/>
      </c>
    </row>
    <row r="190" spans="1:14" ht="15">
      <c r="A190" s="18"/>
      <c r="B190" s="40" t="s">
        <v>46</v>
      </c>
      <c r="C190" s="41" t="str">
        <f>IF(C180&gt;"",C180,"")</f>
        <v>Arttu Pöri</v>
      </c>
      <c r="D190" s="41" t="str">
        <f>IF(G178&gt;"",G178,"")</f>
        <v>Jarno Linnainmaa</v>
      </c>
      <c r="E190" s="74"/>
      <c r="F190" s="69"/>
      <c r="G190" s="43"/>
      <c r="H190" s="43"/>
      <c r="I190" s="43"/>
      <c r="J190" s="43"/>
      <c r="K190" s="44">
        <f t="shared" si="24"/>
      </c>
      <c r="L190" s="45">
        <f t="shared" si="25"/>
      </c>
      <c r="M190" s="46">
        <f t="shared" si="26"/>
      </c>
      <c r="N190" s="47">
        <f t="shared" si="27"/>
      </c>
    </row>
    <row r="191" spans="1:14" ht="15">
      <c r="A191" s="18"/>
      <c r="B191" s="58" t="s">
        <v>47</v>
      </c>
      <c r="C191" s="59" t="str">
        <f>IF(C178&gt;"",C178,"")</f>
        <v>Daniel Tran</v>
      </c>
      <c r="D191" s="59" t="str">
        <f>IF(G179&gt;"",G179,"")</f>
        <v>Daniel Sovala</v>
      </c>
      <c r="E191" s="75"/>
      <c r="F191" s="60"/>
      <c r="G191" s="60"/>
      <c r="H191" s="60"/>
      <c r="I191" s="60"/>
      <c r="J191" s="60"/>
      <c r="K191" s="62">
        <f t="shared" si="24"/>
      </c>
      <c r="L191" s="63">
        <f t="shared" si="25"/>
      </c>
      <c r="M191" s="64">
        <f t="shared" si="26"/>
      </c>
      <c r="N191" s="65">
        <f t="shared" si="27"/>
      </c>
    </row>
    <row r="192" spans="1:14" ht="15.75">
      <c r="A192" s="5"/>
      <c r="B192" s="8"/>
      <c r="C192" s="8"/>
      <c r="D192" s="8"/>
      <c r="E192" s="8"/>
      <c r="F192" s="8"/>
      <c r="G192" s="8"/>
      <c r="H192" s="8"/>
      <c r="I192" s="184" t="s">
        <v>48</v>
      </c>
      <c r="J192" s="184"/>
      <c r="K192" s="76">
        <f>IF(ISBLANK(C178),"",SUM(K183:K191))</f>
        <v>15</v>
      </c>
      <c r="L192" s="76">
        <f>IF(ISBLANK(G178),"",SUM(L183:L191))</f>
        <v>3</v>
      </c>
      <c r="M192" s="77">
        <f>IF(ISBLANK(F183),"",SUM(M183:M191))</f>
        <v>5</v>
      </c>
      <c r="N192" s="78">
        <f>IF(ISBLANK(F183),"",SUM(N183:N191))</f>
        <v>0</v>
      </c>
    </row>
    <row r="193" spans="1:14" ht="15">
      <c r="A193" s="5"/>
      <c r="B193" s="79" t="s">
        <v>49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0"/>
    </row>
    <row r="194" spans="1:14" ht="15">
      <c r="A194" s="5"/>
      <c r="B194" s="81" t="s">
        <v>50</v>
      </c>
      <c r="C194" s="81"/>
      <c r="D194" s="81" t="s">
        <v>51</v>
      </c>
      <c r="E194" s="7"/>
      <c r="F194" s="81"/>
      <c r="G194" s="81" t="s">
        <v>52</v>
      </c>
      <c r="H194" s="7"/>
      <c r="I194" s="81"/>
      <c r="J194" s="82" t="s">
        <v>53</v>
      </c>
      <c r="K194" s="9"/>
      <c r="L194" s="8"/>
      <c r="M194" s="8"/>
      <c r="N194" s="80"/>
    </row>
    <row r="195" spans="1:14" ht="18">
      <c r="A195" s="5"/>
      <c r="B195" s="8"/>
      <c r="C195" s="8"/>
      <c r="D195" s="8"/>
      <c r="E195" s="8"/>
      <c r="F195" s="8"/>
      <c r="G195" s="8"/>
      <c r="H195" s="8"/>
      <c r="I195" s="8"/>
      <c r="J195" s="180" t="str">
        <f>IF(M192=5,C177,IF(N192=5,G177,""))</f>
        <v>TIP-70 2</v>
      </c>
      <c r="K195" s="180"/>
      <c r="L195" s="180"/>
      <c r="M195" s="180"/>
      <c r="N195" s="180"/>
    </row>
    <row r="196" spans="1:14" ht="18">
      <c r="A196" s="83"/>
      <c r="B196" s="84"/>
      <c r="C196" s="84"/>
      <c r="D196" s="84"/>
      <c r="E196" s="84"/>
      <c r="F196" s="84"/>
      <c r="G196" s="84"/>
      <c r="H196" s="84"/>
      <c r="I196" s="84"/>
      <c r="J196" s="85"/>
      <c r="K196" s="85"/>
      <c r="L196" s="85"/>
      <c r="M196" s="85"/>
      <c r="N196" s="86"/>
    </row>
    <row r="197" ht="15">
      <c r="B197" s="87" t="s">
        <v>54</v>
      </c>
    </row>
    <row r="200" ht="15">
      <c r="B200" t="s">
        <v>124</v>
      </c>
    </row>
    <row r="201" spans="1:14" ht="15.75">
      <c r="A201" s="1"/>
      <c r="B201" s="2"/>
      <c r="C201" s="3"/>
      <c r="D201" s="4"/>
      <c r="E201" s="4"/>
      <c r="F201" s="192" t="s">
        <v>1</v>
      </c>
      <c r="G201" s="192"/>
      <c r="H201" s="193" t="s">
        <v>2</v>
      </c>
      <c r="I201" s="193"/>
      <c r="J201" s="193"/>
      <c r="K201" s="193"/>
      <c r="L201" s="193"/>
      <c r="M201" s="193"/>
      <c r="N201" s="193"/>
    </row>
    <row r="202" spans="1:14" ht="15.75">
      <c r="A202" s="5"/>
      <c r="B202" s="6"/>
      <c r="C202" s="7" t="s">
        <v>3</v>
      </c>
      <c r="D202" s="8"/>
      <c r="E202" s="8"/>
      <c r="F202" s="194" t="s">
        <v>4</v>
      </c>
      <c r="G202" s="194"/>
      <c r="H202" s="195" t="s">
        <v>5</v>
      </c>
      <c r="I202" s="195"/>
      <c r="J202" s="195"/>
      <c r="K202" s="195"/>
      <c r="L202" s="195"/>
      <c r="M202" s="195"/>
      <c r="N202" s="195"/>
    </row>
    <row r="203" spans="1:14" ht="15.75">
      <c r="A203" s="5"/>
      <c r="B203" s="9"/>
      <c r="C203" s="6" t="s">
        <v>6</v>
      </c>
      <c r="D203" s="8"/>
      <c r="E203" s="8"/>
      <c r="F203" s="196" t="s">
        <v>7</v>
      </c>
      <c r="G203" s="196"/>
      <c r="H203" s="197" t="s">
        <v>91</v>
      </c>
      <c r="I203" s="197"/>
      <c r="J203" s="197"/>
      <c r="K203" s="197"/>
      <c r="L203" s="197"/>
      <c r="M203" s="197"/>
      <c r="N203" s="197"/>
    </row>
    <row r="204" spans="1:14" ht="20.25">
      <c r="A204" s="5"/>
      <c r="B204" s="10"/>
      <c r="C204" s="11" t="s">
        <v>9</v>
      </c>
      <c r="D204" s="9"/>
      <c r="E204" s="8"/>
      <c r="F204" s="185" t="s">
        <v>10</v>
      </c>
      <c r="G204" s="185"/>
      <c r="H204" s="186">
        <v>42483</v>
      </c>
      <c r="I204" s="186"/>
      <c r="J204" s="186"/>
      <c r="K204" s="12" t="s">
        <v>11</v>
      </c>
      <c r="L204" s="187">
        <v>0.5</v>
      </c>
      <c r="M204" s="187"/>
      <c r="N204" s="187"/>
    </row>
    <row r="205" spans="1:14" ht="15">
      <c r="A205" s="5"/>
      <c r="B205" s="13" t="s">
        <v>12</v>
      </c>
      <c r="D205" s="8"/>
      <c r="E205" s="8"/>
      <c r="F205" s="13" t="s">
        <v>12</v>
      </c>
      <c r="I205" s="14"/>
      <c r="J205" s="15"/>
      <c r="K205" s="16"/>
      <c r="L205" s="16"/>
      <c r="M205" s="16"/>
      <c r="N205" s="17"/>
    </row>
    <row r="206" spans="1:14" ht="15.75">
      <c r="A206" s="18"/>
      <c r="B206" s="19" t="s">
        <v>13</v>
      </c>
      <c r="C206" s="188" t="s">
        <v>125</v>
      </c>
      <c r="D206" s="188"/>
      <c r="E206" s="20"/>
      <c r="F206" s="19" t="s">
        <v>15</v>
      </c>
      <c r="G206" s="189" t="s">
        <v>126</v>
      </c>
      <c r="H206" s="189"/>
      <c r="I206" s="189"/>
      <c r="J206" s="189"/>
      <c r="K206" s="189"/>
      <c r="L206" s="189"/>
      <c r="M206" s="189"/>
      <c r="N206" s="189"/>
    </row>
    <row r="207" spans="1:14" ht="15">
      <c r="A207" s="18"/>
      <c r="B207" s="21" t="s">
        <v>17</v>
      </c>
      <c r="C207" s="190" t="s">
        <v>95</v>
      </c>
      <c r="D207" s="190"/>
      <c r="E207" s="22"/>
      <c r="F207" s="23" t="s">
        <v>19</v>
      </c>
      <c r="G207" s="191" t="s">
        <v>127</v>
      </c>
      <c r="H207" s="191"/>
      <c r="I207" s="191"/>
      <c r="J207" s="191"/>
      <c r="K207" s="191"/>
      <c r="L207" s="191"/>
      <c r="M207" s="191"/>
      <c r="N207" s="191"/>
    </row>
    <row r="208" spans="1:14" ht="15">
      <c r="A208" s="18"/>
      <c r="B208" s="24" t="s">
        <v>21</v>
      </c>
      <c r="C208" s="181" t="s">
        <v>26</v>
      </c>
      <c r="D208" s="181"/>
      <c r="E208" s="22"/>
      <c r="F208" s="25" t="s">
        <v>23</v>
      </c>
      <c r="G208" s="182" t="s">
        <v>128</v>
      </c>
      <c r="H208" s="182"/>
      <c r="I208" s="182"/>
      <c r="J208" s="182"/>
      <c r="K208" s="182"/>
      <c r="L208" s="182"/>
      <c r="M208" s="182"/>
      <c r="N208" s="182"/>
    </row>
    <row r="209" spans="1:14" ht="15">
      <c r="A209" s="5"/>
      <c r="B209" s="24" t="s">
        <v>25</v>
      </c>
      <c r="C209" s="181" t="s">
        <v>93</v>
      </c>
      <c r="D209" s="181"/>
      <c r="E209" s="22"/>
      <c r="F209" s="26" t="s">
        <v>27</v>
      </c>
      <c r="G209" s="182" t="s">
        <v>129</v>
      </c>
      <c r="H209" s="182"/>
      <c r="I209" s="182"/>
      <c r="J209" s="182"/>
      <c r="K209" s="182"/>
      <c r="L209" s="182"/>
      <c r="M209" s="182"/>
      <c r="N209" s="182"/>
    </row>
    <row r="210" spans="1:14" ht="15.75">
      <c r="A210" s="5"/>
      <c r="B210" s="8"/>
      <c r="C210" s="8"/>
      <c r="D210" s="8"/>
      <c r="E210" s="8"/>
      <c r="F210" s="13" t="s">
        <v>29</v>
      </c>
      <c r="G210" s="27"/>
      <c r="H210" s="27"/>
      <c r="I210" s="27"/>
      <c r="J210" s="8"/>
      <c r="K210" s="8"/>
      <c r="L210" s="8"/>
      <c r="M210" s="28"/>
      <c r="N210" s="29"/>
    </row>
    <row r="211" spans="1:14" ht="15">
      <c r="A211" s="5"/>
      <c r="B211" s="30" t="s">
        <v>30</v>
      </c>
      <c r="C211" s="8"/>
      <c r="D211" s="8"/>
      <c r="E211" s="8"/>
      <c r="F211" s="31" t="s">
        <v>31</v>
      </c>
      <c r="G211" s="31" t="s">
        <v>32</v>
      </c>
      <c r="H211" s="31" t="s">
        <v>33</v>
      </c>
      <c r="I211" s="31" t="s">
        <v>34</v>
      </c>
      <c r="J211" s="31" t="s">
        <v>35</v>
      </c>
      <c r="K211" s="183" t="s">
        <v>36</v>
      </c>
      <c r="L211" s="183"/>
      <c r="M211" s="31" t="s">
        <v>37</v>
      </c>
      <c r="N211" s="32" t="s">
        <v>38</v>
      </c>
    </row>
    <row r="212" spans="1:14" ht="15">
      <c r="A212" s="18"/>
      <c r="B212" s="33" t="s">
        <v>39</v>
      </c>
      <c r="C212" s="34" t="str">
        <f>IF(C207&gt;"",C207,"")</f>
        <v>Daniel Nquen</v>
      </c>
      <c r="D212" s="34" t="str">
        <f>IF(G207&gt;"",G207,"")</f>
        <v>Juhana Tuuttila</v>
      </c>
      <c r="E212" s="34"/>
      <c r="F212" s="35">
        <v>-7</v>
      </c>
      <c r="G212" s="35">
        <v>6</v>
      </c>
      <c r="H212" s="35">
        <v>-7</v>
      </c>
      <c r="I212" s="35">
        <v>-7</v>
      </c>
      <c r="J212" s="35"/>
      <c r="K212" s="36">
        <f aca="true" t="shared" si="28" ref="K212:K220">IF(ISBLANK(F212),"",COUNTIF(F212:J212,"&gt;=0"))</f>
        <v>1</v>
      </c>
      <c r="L212" s="37">
        <f aca="true" t="shared" si="29" ref="L212:L220">IF(ISBLANK(F212),"",(IF(LEFT(F212,1)="-",1,0)+IF(LEFT(G212,1)="-",1,0)+IF(LEFT(H212,1)="-",1,0)+IF(LEFT(I212,1)="-",1,0)+IF(LEFT(J212,1)="-",1,0)))</f>
        <v>3</v>
      </c>
      <c r="M212" s="38">
        <f aca="true" t="shared" si="30" ref="M212:M220">IF(K212=3,1,"")</f>
      </c>
      <c r="N212" s="39">
        <f aca="true" t="shared" si="31" ref="N212:N220">IF(L212=3,1,"")</f>
        <v>1</v>
      </c>
    </row>
    <row r="213" spans="1:14" ht="15">
      <c r="A213" s="18"/>
      <c r="B213" s="40" t="s">
        <v>40</v>
      </c>
      <c r="C213" s="41" t="str">
        <f>IF(C208&gt;"",C208,"")</f>
        <v>Sam Khosravi</v>
      </c>
      <c r="D213" s="41" t="str">
        <f>IF(G208&gt;"",G208,"")</f>
        <v>Juho Niemitalo</v>
      </c>
      <c r="E213" s="41"/>
      <c r="F213" s="42">
        <v>10</v>
      </c>
      <c r="G213" s="43">
        <v>7</v>
      </c>
      <c r="H213" s="43">
        <v>6</v>
      </c>
      <c r="I213" s="43"/>
      <c r="J213" s="43"/>
      <c r="K213" s="44">
        <f t="shared" si="28"/>
        <v>3</v>
      </c>
      <c r="L213" s="45">
        <f t="shared" si="29"/>
        <v>0</v>
      </c>
      <c r="M213" s="46">
        <f t="shared" si="30"/>
        <v>1</v>
      </c>
      <c r="N213" s="47">
        <f t="shared" si="31"/>
      </c>
    </row>
    <row r="214" spans="1:14" ht="15">
      <c r="A214" s="18"/>
      <c r="B214" s="48" t="s">
        <v>41</v>
      </c>
      <c r="C214" s="49" t="str">
        <f>IF(C209&gt;"",C209,"")</f>
        <v>Joonatan Khosravi</v>
      </c>
      <c r="D214" s="49" t="str">
        <f>IF(G209&gt;"",G209,"")</f>
        <v>Pedram Moradabassi</v>
      </c>
      <c r="E214" s="49"/>
      <c r="F214" s="42">
        <v>9</v>
      </c>
      <c r="G214" s="50">
        <v>-5</v>
      </c>
      <c r="H214" s="42">
        <v>8</v>
      </c>
      <c r="I214" s="42">
        <v>-8</v>
      </c>
      <c r="J214" s="42">
        <v>-7</v>
      </c>
      <c r="K214" s="44">
        <f t="shared" si="28"/>
        <v>2</v>
      </c>
      <c r="L214" s="51">
        <f t="shared" si="29"/>
        <v>3</v>
      </c>
      <c r="M214" s="52">
        <f t="shared" si="30"/>
      </c>
      <c r="N214" s="53">
        <f t="shared" si="31"/>
        <v>1</v>
      </c>
    </row>
    <row r="215" spans="1:14" ht="15">
      <c r="A215" s="18"/>
      <c r="B215" s="54" t="s">
        <v>42</v>
      </c>
      <c r="C215" s="34" t="str">
        <f>IF(C208&gt;"",C208,"")</f>
        <v>Sam Khosravi</v>
      </c>
      <c r="D215" s="34" t="str">
        <f>IF(G207&gt;"",G207,"")</f>
        <v>Juhana Tuuttila</v>
      </c>
      <c r="E215" s="55"/>
      <c r="F215" s="56">
        <v>-12</v>
      </c>
      <c r="G215" s="57">
        <v>4</v>
      </c>
      <c r="H215" s="56">
        <v>-8</v>
      </c>
      <c r="I215" s="56">
        <v>-5</v>
      </c>
      <c r="J215" s="56"/>
      <c r="K215" s="36">
        <f t="shared" si="28"/>
        <v>1</v>
      </c>
      <c r="L215" s="37">
        <f t="shared" si="29"/>
        <v>3</v>
      </c>
      <c r="M215" s="38">
        <f t="shared" si="30"/>
      </c>
      <c r="N215" s="39">
        <f t="shared" si="31"/>
        <v>1</v>
      </c>
    </row>
    <row r="216" spans="1:14" ht="15">
      <c r="A216" s="18"/>
      <c r="B216" s="48" t="s">
        <v>43</v>
      </c>
      <c r="C216" s="41" t="str">
        <f>IF(C207&gt;"",C207,"")</f>
        <v>Daniel Nquen</v>
      </c>
      <c r="D216" s="41" t="str">
        <f>IF(G209&gt;"",G209,"")</f>
        <v>Pedram Moradabassi</v>
      </c>
      <c r="E216" s="49"/>
      <c r="F216" s="42">
        <v>-5</v>
      </c>
      <c r="G216" s="50">
        <v>-6</v>
      </c>
      <c r="H216" s="42">
        <v>-3</v>
      </c>
      <c r="I216" s="42"/>
      <c r="J216" s="42"/>
      <c r="K216" s="44">
        <f t="shared" si="28"/>
        <v>0</v>
      </c>
      <c r="L216" s="45">
        <f t="shared" si="29"/>
        <v>3</v>
      </c>
      <c r="M216" s="46">
        <f t="shared" si="30"/>
      </c>
      <c r="N216" s="47">
        <f t="shared" si="31"/>
        <v>1</v>
      </c>
    </row>
    <row r="217" spans="1:14" ht="15">
      <c r="A217" s="18"/>
      <c r="B217" s="58" t="s">
        <v>44</v>
      </c>
      <c r="C217" s="59" t="str">
        <f>IF(C209&gt;"",C209,"")</f>
        <v>Joonatan Khosravi</v>
      </c>
      <c r="D217" s="59" t="str">
        <f>IF(G208&gt;"",G208,"")</f>
        <v>Juho Niemitalo</v>
      </c>
      <c r="E217" s="59"/>
      <c r="F217" s="60">
        <v>8</v>
      </c>
      <c r="G217" s="61">
        <v>-9</v>
      </c>
      <c r="H217" s="60">
        <v>5</v>
      </c>
      <c r="I217" s="60">
        <v>7</v>
      </c>
      <c r="J217" s="60"/>
      <c r="K217" s="62">
        <f t="shared" si="28"/>
        <v>3</v>
      </c>
      <c r="L217" s="63">
        <f t="shared" si="29"/>
        <v>1</v>
      </c>
      <c r="M217" s="64">
        <f t="shared" si="30"/>
        <v>1</v>
      </c>
      <c r="N217" s="65">
        <f t="shared" si="31"/>
      </c>
    </row>
    <row r="218" spans="1:14" ht="15">
      <c r="A218" s="18"/>
      <c r="B218" s="66" t="s">
        <v>45</v>
      </c>
      <c r="C218" s="67" t="str">
        <f>IF(C208&gt;"",C208,"")</f>
        <v>Sam Khosravi</v>
      </c>
      <c r="D218" s="67" t="str">
        <f>IF(G209&gt;"",G209,"")</f>
        <v>Pedram Moradabassi</v>
      </c>
      <c r="E218" s="68"/>
      <c r="F218" s="69">
        <v>-5</v>
      </c>
      <c r="G218" s="69">
        <v>-2</v>
      </c>
      <c r="H218" s="69">
        <v>-8</v>
      </c>
      <c r="I218" s="69"/>
      <c r="J218" s="69"/>
      <c r="K218" s="70">
        <f t="shared" si="28"/>
        <v>0</v>
      </c>
      <c r="L218" s="71">
        <f t="shared" si="29"/>
        <v>3</v>
      </c>
      <c r="M218" s="72">
        <f t="shared" si="30"/>
      </c>
      <c r="N218" s="73">
        <f t="shared" si="31"/>
        <v>1</v>
      </c>
    </row>
    <row r="219" spans="1:14" ht="15">
      <c r="A219" s="18"/>
      <c r="B219" s="40" t="s">
        <v>46</v>
      </c>
      <c r="C219" s="41" t="str">
        <f>IF(C209&gt;"",C209,"")</f>
        <v>Joonatan Khosravi</v>
      </c>
      <c r="D219" s="41" t="str">
        <f>IF(G207&gt;"",G207,"")</f>
        <v>Juhana Tuuttila</v>
      </c>
      <c r="E219" s="74"/>
      <c r="F219" s="69"/>
      <c r="G219" s="43"/>
      <c r="H219" s="43"/>
      <c r="I219" s="43"/>
      <c r="J219" s="43"/>
      <c r="K219" s="44">
        <f t="shared" si="28"/>
      </c>
      <c r="L219" s="45">
        <f t="shared" si="29"/>
      </c>
      <c r="M219" s="46">
        <f t="shared" si="30"/>
      </c>
      <c r="N219" s="47">
        <f t="shared" si="31"/>
      </c>
    </row>
    <row r="220" spans="1:14" ht="15">
      <c r="A220" s="18"/>
      <c r="B220" s="58" t="s">
        <v>47</v>
      </c>
      <c r="C220" s="59" t="str">
        <f>IF(C207&gt;"",C207,"")</f>
        <v>Daniel Nquen</v>
      </c>
      <c r="D220" s="59" t="str">
        <f>IF(G208&gt;"",G208,"")</f>
        <v>Juho Niemitalo</v>
      </c>
      <c r="E220" s="75"/>
      <c r="F220" s="60"/>
      <c r="G220" s="60"/>
      <c r="H220" s="60"/>
      <c r="I220" s="60"/>
      <c r="J220" s="60"/>
      <c r="K220" s="62">
        <f t="shared" si="28"/>
      </c>
      <c r="L220" s="63">
        <f t="shared" si="29"/>
      </c>
      <c r="M220" s="64">
        <f t="shared" si="30"/>
      </c>
      <c r="N220" s="65">
        <f t="shared" si="31"/>
      </c>
    </row>
    <row r="221" spans="1:14" ht="15.75">
      <c r="A221" s="5"/>
      <c r="B221" s="8"/>
      <c r="C221" s="8"/>
      <c r="D221" s="8"/>
      <c r="E221" s="8"/>
      <c r="F221" s="8"/>
      <c r="G221" s="8"/>
      <c r="H221" s="8"/>
      <c r="I221" s="184" t="s">
        <v>48</v>
      </c>
      <c r="J221" s="184"/>
      <c r="K221" s="76">
        <f>IF(ISBLANK(C207),"",SUM(K212:K220))</f>
        <v>10</v>
      </c>
      <c r="L221" s="76">
        <f>IF(ISBLANK(G207),"",SUM(L212:L220))</f>
        <v>16</v>
      </c>
      <c r="M221" s="77">
        <f>IF(ISBLANK(F212),"",SUM(M212:M220))</f>
        <v>2</v>
      </c>
      <c r="N221" s="78">
        <f>IF(ISBLANK(F212),"",SUM(N212:N220))</f>
        <v>5</v>
      </c>
    </row>
    <row r="222" spans="1:14" ht="15">
      <c r="A222" s="5"/>
      <c r="B222" s="79" t="s">
        <v>49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0"/>
    </row>
    <row r="223" spans="1:14" ht="15">
      <c r="A223" s="5"/>
      <c r="B223" s="81" t="s">
        <v>50</v>
      </c>
      <c r="C223" s="81"/>
      <c r="D223" s="81" t="s">
        <v>51</v>
      </c>
      <c r="E223" s="7"/>
      <c r="F223" s="81"/>
      <c r="G223" s="81" t="s">
        <v>52</v>
      </c>
      <c r="H223" s="7"/>
      <c r="I223" s="81"/>
      <c r="J223" s="82" t="s">
        <v>53</v>
      </c>
      <c r="K223" s="9"/>
      <c r="L223" s="8"/>
      <c r="M223" s="8"/>
      <c r="N223" s="80"/>
    </row>
    <row r="224" spans="1:14" ht="18">
      <c r="A224" s="5"/>
      <c r="B224" s="8"/>
      <c r="C224" s="8"/>
      <c r="D224" s="8"/>
      <c r="E224" s="8"/>
      <c r="F224" s="8"/>
      <c r="G224" s="8"/>
      <c r="H224" s="8"/>
      <c r="I224" s="8"/>
      <c r="J224" s="180" t="str">
        <f>IF(M221=5,C206,IF(N221=5,G206,""))</f>
        <v>OPT-86</v>
      </c>
      <c r="K224" s="180"/>
      <c r="L224" s="180"/>
      <c r="M224" s="180"/>
      <c r="N224" s="180"/>
    </row>
    <row r="225" spans="1:14" ht="18">
      <c r="A225" s="83"/>
      <c r="B225" s="84"/>
      <c r="C225" s="84"/>
      <c r="D225" s="84"/>
      <c r="E225" s="84"/>
      <c r="F225" s="84"/>
      <c r="G225" s="84"/>
      <c r="H225" s="84"/>
      <c r="I225" s="84"/>
      <c r="J225" s="85"/>
      <c r="K225" s="85"/>
      <c r="L225" s="85"/>
      <c r="M225" s="85"/>
      <c r="N225" s="86"/>
    </row>
    <row r="226" ht="15">
      <c r="B226" s="87" t="s">
        <v>54</v>
      </c>
    </row>
    <row r="229" spans="2:4" ht="15">
      <c r="B229" t="s">
        <v>130</v>
      </c>
      <c r="D229" t="s">
        <v>77</v>
      </c>
    </row>
    <row r="230" spans="1:14" ht="15.75">
      <c r="A230" s="1"/>
      <c r="B230" s="2"/>
      <c r="C230" s="3"/>
      <c r="D230" s="4"/>
      <c r="E230" s="4"/>
      <c r="F230" s="192" t="s">
        <v>1</v>
      </c>
      <c r="G230" s="192"/>
      <c r="H230" s="193" t="s">
        <v>2</v>
      </c>
      <c r="I230" s="193"/>
      <c r="J230" s="193"/>
      <c r="K230" s="193"/>
      <c r="L230" s="193"/>
      <c r="M230" s="193"/>
      <c r="N230" s="193"/>
    </row>
    <row r="231" spans="1:14" ht="15.75">
      <c r="A231" s="5"/>
      <c r="B231" s="6"/>
      <c r="C231" s="7" t="s">
        <v>3</v>
      </c>
      <c r="D231" s="8"/>
      <c r="E231" s="8"/>
      <c r="F231" s="194" t="s">
        <v>4</v>
      </c>
      <c r="G231" s="194"/>
      <c r="H231" s="195" t="s">
        <v>5</v>
      </c>
      <c r="I231" s="195"/>
      <c r="J231" s="195"/>
      <c r="K231" s="195"/>
      <c r="L231" s="195"/>
      <c r="M231" s="195"/>
      <c r="N231" s="195"/>
    </row>
    <row r="232" spans="1:14" ht="15.75">
      <c r="A232" s="5"/>
      <c r="B232" s="9"/>
      <c r="C232" s="6" t="s">
        <v>6</v>
      </c>
      <c r="D232" s="8"/>
      <c r="E232" s="8"/>
      <c r="F232" s="196" t="s">
        <v>7</v>
      </c>
      <c r="G232" s="196"/>
      <c r="H232" s="197" t="s">
        <v>91</v>
      </c>
      <c r="I232" s="197"/>
      <c r="J232" s="197"/>
      <c r="K232" s="197"/>
      <c r="L232" s="197"/>
      <c r="M232" s="197"/>
      <c r="N232" s="197"/>
    </row>
    <row r="233" spans="1:14" ht="20.25">
      <c r="A233" s="5"/>
      <c r="B233" s="10"/>
      <c r="C233" s="11" t="s">
        <v>9</v>
      </c>
      <c r="D233" s="9"/>
      <c r="E233" s="8"/>
      <c r="F233" s="185" t="s">
        <v>10</v>
      </c>
      <c r="G233" s="185"/>
      <c r="H233" s="186">
        <v>42483</v>
      </c>
      <c r="I233" s="186"/>
      <c r="J233" s="186"/>
      <c r="K233" s="12" t="s">
        <v>11</v>
      </c>
      <c r="L233" s="187">
        <v>0.5</v>
      </c>
      <c r="M233" s="187"/>
      <c r="N233" s="187"/>
    </row>
    <row r="234" spans="1:14" ht="15">
      <c r="A234" s="5"/>
      <c r="B234" s="13" t="s">
        <v>12</v>
      </c>
      <c r="D234" s="8"/>
      <c r="E234" s="8"/>
      <c r="F234" s="13" t="s">
        <v>12</v>
      </c>
      <c r="I234" s="14"/>
      <c r="J234" s="15"/>
      <c r="K234" s="16"/>
      <c r="L234" s="16"/>
      <c r="M234" s="16"/>
      <c r="N234" s="17"/>
    </row>
    <row r="235" spans="1:14" ht="15.75">
      <c r="A235" s="18"/>
      <c r="B235" s="19" t="s">
        <v>13</v>
      </c>
      <c r="C235" s="188" t="s">
        <v>65</v>
      </c>
      <c r="D235" s="188"/>
      <c r="E235" s="20"/>
      <c r="F235" s="19" t="s">
        <v>15</v>
      </c>
      <c r="G235" s="189" t="s">
        <v>57</v>
      </c>
      <c r="H235" s="189"/>
      <c r="I235" s="189"/>
      <c r="J235" s="189"/>
      <c r="K235" s="189"/>
      <c r="L235" s="189"/>
      <c r="M235" s="189"/>
      <c r="N235" s="189"/>
    </row>
    <row r="236" spans="1:14" ht="15">
      <c r="A236" s="18"/>
      <c r="B236" s="21" t="s">
        <v>17</v>
      </c>
      <c r="C236" s="190"/>
      <c r="D236" s="190"/>
      <c r="E236" s="22"/>
      <c r="F236" s="23" t="s">
        <v>19</v>
      </c>
      <c r="G236" s="191" t="s">
        <v>59</v>
      </c>
      <c r="H236" s="191"/>
      <c r="I236" s="191"/>
      <c r="J236" s="191"/>
      <c r="K236" s="191"/>
      <c r="L236" s="191"/>
      <c r="M236" s="191"/>
      <c r="N236" s="191"/>
    </row>
    <row r="237" spans="1:14" ht="15">
      <c r="A237" s="18"/>
      <c r="B237" s="24" t="s">
        <v>21</v>
      </c>
      <c r="C237" s="181" t="s">
        <v>131</v>
      </c>
      <c r="D237" s="181"/>
      <c r="E237" s="22"/>
      <c r="F237" s="25" t="s">
        <v>23</v>
      </c>
      <c r="G237" s="182"/>
      <c r="H237" s="182"/>
      <c r="I237" s="182"/>
      <c r="J237" s="182"/>
      <c r="K237" s="182"/>
      <c r="L237" s="182"/>
      <c r="M237" s="182"/>
      <c r="N237" s="182"/>
    </row>
    <row r="238" spans="1:14" ht="15">
      <c r="A238" s="5"/>
      <c r="B238" s="24" t="s">
        <v>25</v>
      </c>
      <c r="C238" s="181" t="s">
        <v>69</v>
      </c>
      <c r="D238" s="181"/>
      <c r="E238" s="22"/>
      <c r="F238" s="26" t="s">
        <v>27</v>
      </c>
      <c r="G238" s="182" t="s">
        <v>62</v>
      </c>
      <c r="H238" s="182"/>
      <c r="I238" s="182"/>
      <c r="J238" s="182"/>
      <c r="K238" s="182"/>
      <c r="L238" s="182"/>
      <c r="M238" s="182"/>
      <c r="N238" s="182"/>
    </row>
    <row r="239" spans="1:14" ht="15.75">
      <c r="A239" s="5"/>
      <c r="B239" s="8"/>
      <c r="C239" s="8"/>
      <c r="D239" s="8"/>
      <c r="E239" s="8"/>
      <c r="F239" s="13" t="s">
        <v>29</v>
      </c>
      <c r="G239" s="27"/>
      <c r="H239" s="27"/>
      <c r="I239" s="27"/>
      <c r="J239" s="8"/>
      <c r="K239" s="8"/>
      <c r="L239" s="8"/>
      <c r="M239" s="28"/>
      <c r="N239" s="29"/>
    </row>
    <row r="240" spans="1:14" ht="15">
      <c r="A240" s="5"/>
      <c r="B240" s="30" t="s">
        <v>30</v>
      </c>
      <c r="C240" s="8"/>
      <c r="D240" s="8"/>
      <c r="E240" s="8"/>
      <c r="F240" s="31" t="s">
        <v>31</v>
      </c>
      <c r="G240" s="31" t="s">
        <v>32</v>
      </c>
      <c r="H240" s="31" t="s">
        <v>33</v>
      </c>
      <c r="I240" s="31" t="s">
        <v>34</v>
      </c>
      <c r="J240" s="31" t="s">
        <v>35</v>
      </c>
      <c r="K240" s="183" t="s">
        <v>36</v>
      </c>
      <c r="L240" s="183"/>
      <c r="M240" s="31" t="s">
        <v>37</v>
      </c>
      <c r="N240" s="32" t="s">
        <v>38</v>
      </c>
    </row>
    <row r="241" spans="1:14" ht="15">
      <c r="A241" s="18"/>
      <c r="B241" s="33" t="s">
        <v>39</v>
      </c>
      <c r="C241" s="34">
        <f>IF(C236&gt;"",C236,"")</f>
      </c>
      <c r="D241" s="34" t="str">
        <f>IF(G236&gt;"",G236,"")</f>
        <v>Paavo Collanus</v>
      </c>
      <c r="E241" s="34"/>
      <c r="F241" s="35"/>
      <c r="G241" s="35"/>
      <c r="H241" s="35"/>
      <c r="I241" s="35"/>
      <c r="J241" s="35"/>
      <c r="K241" s="36"/>
      <c r="L241" s="37" t="s">
        <v>233</v>
      </c>
      <c r="M241" s="38">
        <f aca="true" t="shared" si="32" ref="M241:M249">IF(K241=3,1,"")</f>
      </c>
      <c r="N241" s="39">
        <v>1</v>
      </c>
    </row>
    <row r="242" spans="1:14" ht="15">
      <c r="A242" s="18"/>
      <c r="B242" s="40" t="s">
        <v>40</v>
      </c>
      <c r="C242" s="41" t="str">
        <f>IF(C237&gt;"",C237,"")</f>
        <v>Juuso Talvela</v>
      </c>
      <c r="D242" s="41">
        <f>IF(G237&gt;"",G237,"")</f>
      </c>
      <c r="E242" s="41"/>
      <c r="F242" s="42"/>
      <c r="G242" s="43"/>
      <c r="H242" s="43"/>
      <c r="I242" s="43"/>
      <c r="J242" s="43"/>
      <c r="K242" s="44" t="s">
        <v>233</v>
      </c>
      <c r="L242" s="45">
        <f aca="true" t="shared" si="33" ref="L242:L249">IF(ISBLANK(F242),"",(IF(LEFT(F242,1)="-",1,0)+IF(LEFT(G242,1)="-",1,0)+IF(LEFT(H242,1)="-",1,0)+IF(LEFT(I242,1)="-",1,0)+IF(LEFT(J242,1)="-",1,0)))</f>
      </c>
      <c r="M242" s="46">
        <v>1</v>
      </c>
      <c r="N242" s="47">
        <f aca="true" t="shared" si="34" ref="N242:N249">IF(L242=3,1,"")</f>
      </c>
    </row>
    <row r="243" spans="1:14" ht="15">
      <c r="A243" s="18"/>
      <c r="B243" s="48" t="s">
        <v>41</v>
      </c>
      <c r="C243" s="49" t="str">
        <f>IF(C238&gt;"",C238,"")</f>
        <v>Aleksi Laine</v>
      </c>
      <c r="D243" s="49" t="str">
        <f>IF(G238&gt;"",G238,"")</f>
        <v>Eelis Heikkilä</v>
      </c>
      <c r="E243" s="49"/>
      <c r="F243" s="42">
        <v>-7</v>
      </c>
      <c r="G243" s="50">
        <v>6</v>
      </c>
      <c r="H243" s="42">
        <v>9</v>
      </c>
      <c r="I243" s="42">
        <v>4</v>
      </c>
      <c r="J243" s="42"/>
      <c r="K243" s="44">
        <f aca="true" t="shared" si="35" ref="K243:K249">IF(ISBLANK(F243),"",COUNTIF(F243:J243,"&gt;=0"))</f>
        <v>3</v>
      </c>
      <c r="L243" s="51">
        <f t="shared" si="33"/>
        <v>1</v>
      </c>
      <c r="M243" s="52">
        <f t="shared" si="32"/>
        <v>1</v>
      </c>
      <c r="N243" s="53">
        <f t="shared" si="34"/>
      </c>
    </row>
    <row r="244" spans="1:14" ht="15">
      <c r="A244" s="18"/>
      <c r="B244" s="54" t="s">
        <v>42</v>
      </c>
      <c r="C244" s="34" t="str">
        <f>IF(C237&gt;"",C237,"")</f>
        <v>Juuso Talvela</v>
      </c>
      <c r="D244" s="34" t="str">
        <f>IF(G236&gt;"",G236,"")</f>
        <v>Paavo Collanus</v>
      </c>
      <c r="E244" s="55"/>
      <c r="F244" s="56">
        <v>-12</v>
      </c>
      <c r="G244" s="57">
        <v>2</v>
      </c>
      <c r="H244" s="56">
        <v>8</v>
      </c>
      <c r="I244" s="56">
        <v>-10</v>
      </c>
      <c r="J244" s="56">
        <v>-8</v>
      </c>
      <c r="K244" s="36">
        <f t="shared" si="35"/>
        <v>2</v>
      </c>
      <c r="L244" s="37">
        <f t="shared" si="33"/>
        <v>3</v>
      </c>
      <c r="M244" s="38">
        <f t="shared" si="32"/>
      </c>
      <c r="N244" s="39">
        <f t="shared" si="34"/>
        <v>1</v>
      </c>
    </row>
    <row r="245" spans="1:14" ht="15">
      <c r="A245" s="18"/>
      <c r="B245" s="48" t="s">
        <v>43</v>
      </c>
      <c r="C245" s="41">
        <f>IF(C236&gt;"",C236,"")</f>
      </c>
      <c r="D245" s="41" t="str">
        <f>IF(G238&gt;"",G238,"")</f>
        <v>Eelis Heikkilä</v>
      </c>
      <c r="E245" s="49"/>
      <c r="F245" s="42"/>
      <c r="G245" s="50"/>
      <c r="H245" s="42"/>
      <c r="I245" s="42"/>
      <c r="J245" s="42"/>
      <c r="K245" s="44"/>
      <c r="L245" s="45" t="s">
        <v>233</v>
      </c>
      <c r="M245" s="46">
        <f t="shared" si="32"/>
      </c>
      <c r="N245" s="47">
        <v>1</v>
      </c>
    </row>
    <row r="246" spans="1:14" ht="15">
      <c r="A246" s="18"/>
      <c r="B246" s="58" t="s">
        <v>44</v>
      </c>
      <c r="C246" s="59" t="str">
        <f>IF(C238&gt;"",C238,"")</f>
        <v>Aleksi Laine</v>
      </c>
      <c r="D246" s="59">
        <f>IF(G237&gt;"",G237,"")</f>
      </c>
      <c r="E246" s="59"/>
      <c r="F246" s="60"/>
      <c r="G246" s="61"/>
      <c r="H246" s="60"/>
      <c r="I246" s="60"/>
      <c r="J246" s="60"/>
      <c r="K246" s="62" t="s">
        <v>233</v>
      </c>
      <c r="L246" s="63"/>
      <c r="M246" s="64">
        <v>1</v>
      </c>
      <c r="N246" s="65"/>
    </row>
    <row r="247" spans="1:14" ht="15">
      <c r="A247" s="18"/>
      <c r="B247" s="66" t="s">
        <v>45</v>
      </c>
      <c r="C247" s="67" t="str">
        <f>IF(C237&gt;"",C237,"")</f>
        <v>Juuso Talvela</v>
      </c>
      <c r="D247" s="67" t="str">
        <f>IF(G238&gt;"",G238,"")</f>
        <v>Eelis Heikkilä</v>
      </c>
      <c r="E247" s="68"/>
      <c r="F247" s="69">
        <v>8</v>
      </c>
      <c r="G247" s="69">
        <v>3</v>
      </c>
      <c r="H247" s="69">
        <v>7</v>
      </c>
      <c r="I247" s="69"/>
      <c r="J247" s="69"/>
      <c r="K247" s="70">
        <f t="shared" si="35"/>
        <v>3</v>
      </c>
      <c r="L247" s="71">
        <f t="shared" si="33"/>
        <v>0</v>
      </c>
      <c r="M247" s="72">
        <f t="shared" si="32"/>
        <v>1</v>
      </c>
      <c r="N247" s="73">
        <f t="shared" si="34"/>
      </c>
    </row>
    <row r="248" spans="1:14" ht="15">
      <c r="A248" s="18"/>
      <c r="B248" s="40" t="s">
        <v>46</v>
      </c>
      <c r="C248" s="41" t="str">
        <f>IF(C238&gt;"",C238,"")</f>
        <v>Aleksi Laine</v>
      </c>
      <c r="D248" s="41" t="str">
        <f>IF(G236&gt;"",G236,"")</f>
        <v>Paavo Collanus</v>
      </c>
      <c r="E248" s="74"/>
      <c r="F248" s="69">
        <v>-3</v>
      </c>
      <c r="G248" s="43">
        <v>-9</v>
      </c>
      <c r="H248" s="43">
        <v>-11</v>
      </c>
      <c r="I248" s="43"/>
      <c r="J248" s="43"/>
      <c r="K248" s="44">
        <f t="shared" si="35"/>
        <v>0</v>
      </c>
      <c r="L248" s="45">
        <f t="shared" si="33"/>
        <v>3</v>
      </c>
      <c r="M248" s="46">
        <f t="shared" si="32"/>
      </c>
      <c r="N248" s="47">
        <f t="shared" si="34"/>
        <v>1</v>
      </c>
    </row>
    <row r="249" spans="1:14" ht="15">
      <c r="A249" s="18"/>
      <c r="B249" s="58" t="s">
        <v>47</v>
      </c>
      <c r="C249" s="59">
        <f>IF(C236&gt;"",C236,"")</f>
      </c>
      <c r="D249" s="59">
        <f>IF(G237&gt;"",G237,"")</f>
      </c>
      <c r="E249" s="75"/>
      <c r="F249" s="60"/>
      <c r="G249" s="60"/>
      <c r="H249" s="60"/>
      <c r="I249" s="60"/>
      <c r="J249" s="60"/>
      <c r="K249" s="62">
        <f t="shared" si="35"/>
      </c>
      <c r="L249" s="63">
        <f t="shared" si="33"/>
      </c>
      <c r="M249" s="64">
        <f t="shared" si="32"/>
      </c>
      <c r="N249" s="65">
        <f t="shared" si="34"/>
      </c>
    </row>
    <row r="250" spans="1:14" ht="15.75">
      <c r="A250" s="5"/>
      <c r="B250" s="8"/>
      <c r="C250" s="8"/>
      <c r="D250" s="8"/>
      <c r="E250" s="8"/>
      <c r="F250" s="8"/>
      <c r="G250" s="8"/>
      <c r="H250" s="8"/>
      <c r="I250" s="184" t="s">
        <v>48</v>
      </c>
      <c r="J250" s="184"/>
      <c r="K250" s="76">
        <v>8</v>
      </c>
      <c r="L250" s="76">
        <f>IF(ISBLANK(G236),"",SUM(L241:L249))</f>
        <v>7</v>
      </c>
      <c r="M250" s="77">
        <v>4</v>
      </c>
      <c r="N250" s="78">
        <v>4</v>
      </c>
    </row>
    <row r="251" spans="1:14" ht="15">
      <c r="A251" s="5"/>
      <c r="B251" s="79" t="s">
        <v>49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0"/>
    </row>
    <row r="252" spans="1:14" ht="15">
      <c r="A252" s="5"/>
      <c r="B252" s="81" t="s">
        <v>50</v>
      </c>
      <c r="C252" s="81"/>
      <c r="D252" s="81" t="s">
        <v>51</v>
      </c>
      <c r="E252" s="7"/>
      <c r="F252" s="81"/>
      <c r="G252" s="81" t="s">
        <v>52</v>
      </c>
      <c r="H252" s="7"/>
      <c r="I252" s="81"/>
      <c r="J252" s="82" t="s">
        <v>53</v>
      </c>
      <c r="K252" s="9"/>
      <c r="L252" s="8"/>
      <c r="M252" s="8"/>
      <c r="N252" s="80"/>
    </row>
    <row r="253" spans="1:14" ht="18">
      <c r="A253" s="5"/>
      <c r="B253" s="8"/>
      <c r="C253" s="8"/>
      <c r="D253" s="8"/>
      <c r="E253" s="8"/>
      <c r="F253" s="8"/>
      <c r="G253" s="8"/>
      <c r="H253" s="8"/>
      <c r="I253" s="8"/>
      <c r="J253" s="180" t="s">
        <v>65</v>
      </c>
      <c r="K253" s="180"/>
      <c r="L253" s="180"/>
      <c r="M253" s="180"/>
      <c r="N253" s="180"/>
    </row>
    <row r="254" spans="1:14" ht="18">
      <c r="A254" s="83"/>
      <c r="B254" s="84"/>
      <c r="C254" s="84"/>
      <c r="D254" s="84"/>
      <c r="E254" s="84"/>
      <c r="F254" s="84"/>
      <c r="G254" s="84"/>
      <c r="H254" s="84"/>
      <c r="I254" s="84"/>
      <c r="J254" s="85"/>
      <c r="K254" s="85"/>
      <c r="L254" s="85"/>
      <c r="M254" s="85"/>
      <c r="N254" s="86"/>
    </row>
    <row r="255" ht="15">
      <c r="B255" s="87" t="s">
        <v>54</v>
      </c>
    </row>
    <row r="258" ht="15">
      <c r="B258" t="s">
        <v>132</v>
      </c>
    </row>
    <row r="259" spans="1:14" ht="15.75">
      <c r="A259" s="1"/>
      <c r="B259" s="2"/>
      <c r="C259" s="3"/>
      <c r="D259" s="4"/>
      <c r="E259" s="4"/>
      <c r="F259" s="192" t="s">
        <v>1</v>
      </c>
      <c r="G259" s="192"/>
      <c r="H259" s="193" t="s">
        <v>2</v>
      </c>
      <c r="I259" s="193"/>
      <c r="J259" s="193"/>
      <c r="K259" s="193"/>
      <c r="L259" s="193"/>
      <c r="M259" s="193"/>
      <c r="N259" s="193"/>
    </row>
    <row r="260" spans="1:14" ht="15.75">
      <c r="A260" s="5"/>
      <c r="B260" s="6"/>
      <c r="C260" s="7" t="s">
        <v>3</v>
      </c>
      <c r="D260" s="8"/>
      <c r="E260" s="8"/>
      <c r="F260" s="194" t="s">
        <v>4</v>
      </c>
      <c r="G260" s="194"/>
      <c r="H260" s="195" t="s">
        <v>5</v>
      </c>
      <c r="I260" s="195"/>
      <c r="J260" s="195"/>
      <c r="K260" s="195"/>
      <c r="L260" s="195"/>
      <c r="M260" s="195"/>
      <c r="N260" s="195"/>
    </row>
    <row r="261" spans="1:14" ht="15.75">
      <c r="A261" s="5"/>
      <c r="B261" s="9"/>
      <c r="C261" s="6" t="s">
        <v>6</v>
      </c>
      <c r="D261" s="8"/>
      <c r="E261" s="8"/>
      <c r="F261" s="196" t="s">
        <v>7</v>
      </c>
      <c r="G261" s="196"/>
      <c r="H261" s="197" t="s">
        <v>91</v>
      </c>
      <c r="I261" s="197"/>
      <c r="J261" s="197"/>
      <c r="K261" s="197"/>
      <c r="L261" s="197"/>
      <c r="M261" s="197"/>
      <c r="N261" s="197"/>
    </row>
    <row r="262" spans="1:14" ht="20.25">
      <c r="A262" s="5"/>
      <c r="B262" s="10"/>
      <c r="C262" s="11" t="s">
        <v>9</v>
      </c>
      <c r="D262" s="9"/>
      <c r="E262" s="8"/>
      <c r="F262" s="185" t="s">
        <v>10</v>
      </c>
      <c r="G262" s="185"/>
      <c r="H262" s="186">
        <v>42483</v>
      </c>
      <c r="I262" s="186"/>
      <c r="J262" s="186"/>
      <c r="K262" s="12" t="s">
        <v>11</v>
      </c>
      <c r="L262" s="187">
        <v>0.5</v>
      </c>
      <c r="M262" s="187"/>
      <c r="N262" s="187"/>
    </row>
    <row r="263" spans="1:14" ht="15">
      <c r="A263" s="5"/>
      <c r="B263" s="13" t="s">
        <v>12</v>
      </c>
      <c r="D263" s="8"/>
      <c r="E263" s="8"/>
      <c r="F263" s="13" t="s">
        <v>12</v>
      </c>
      <c r="I263" s="14"/>
      <c r="J263" s="15"/>
      <c r="K263" s="16"/>
      <c r="L263" s="16"/>
      <c r="M263" s="16"/>
      <c r="N263" s="17"/>
    </row>
    <row r="264" spans="1:14" ht="15.75">
      <c r="A264" s="18"/>
      <c r="B264" s="19" t="s">
        <v>13</v>
      </c>
      <c r="C264" s="188" t="s">
        <v>118</v>
      </c>
      <c r="D264" s="188"/>
      <c r="E264" s="20"/>
      <c r="F264" s="19" t="s">
        <v>15</v>
      </c>
      <c r="G264" s="189" t="s">
        <v>110</v>
      </c>
      <c r="H264" s="189"/>
      <c r="I264" s="189"/>
      <c r="J264" s="189"/>
      <c r="K264" s="189"/>
      <c r="L264" s="189"/>
      <c r="M264" s="189"/>
      <c r="N264" s="189"/>
    </row>
    <row r="265" spans="1:14" ht="15">
      <c r="A265" s="18"/>
      <c r="B265" s="21" t="s">
        <v>17</v>
      </c>
      <c r="C265" s="190" t="s">
        <v>121</v>
      </c>
      <c r="D265" s="190"/>
      <c r="E265" s="22"/>
      <c r="F265" s="23" t="s">
        <v>19</v>
      </c>
      <c r="G265" s="191" t="s">
        <v>112</v>
      </c>
      <c r="H265" s="191"/>
      <c r="I265" s="191"/>
      <c r="J265" s="191"/>
      <c r="K265" s="191"/>
      <c r="L265" s="191"/>
      <c r="M265" s="191"/>
      <c r="N265" s="191"/>
    </row>
    <row r="266" spans="1:14" ht="15">
      <c r="A266" s="18"/>
      <c r="B266" s="24" t="s">
        <v>21</v>
      </c>
      <c r="C266" s="181" t="s">
        <v>86</v>
      </c>
      <c r="D266" s="181"/>
      <c r="E266" s="22"/>
      <c r="F266" s="25" t="s">
        <v>23</v>
      </c>
      <c r="G266" s="182" t="s">
        <v>133</v>
      </c>
      <c r="H266" s="182"/>
      <c r="I266" s="182"/>
      <c r="J266" s="182"/>
      <c r="K266" s="182"/>
      <c r="L266" s="182"/>
      <c r="M266" s="182"/>
      <c r="N266" s="182"/>
    </row>
    <row r="267" spans="1:14" ht="15">
      <c r="A267" s="5"/>
      <c r="B267" s="24" t="s">
        <v>25</v>
      </c>
      <c r="C267" s="181" t="s">
        <v>134</v>
      </c>
      <c r="D267" s="181"/>
      <c r="E267" s="22"/>
      <c r="F267" s="26" t="s">
        <v>27</v>
      </c>
      <c r="G267" s="182" t="s">
        <v>113</v>
      </c>
      <c r="H267" s="182"/>
      <c r="I267" s="182"/>
      <c r="J267" s="182"/>
      <c r="K267" s="182"/>
      <c r="L267" s="182"/>
      <c r="M267" s="182"/>
      <c r="N267" s="182"/>
    </row>
    <row r="268" spans="1:14" ht="15.75">
      <c r="A268" s="5"/>
      <c r="B268" s="8"/>
      <c r="C268" s="8"/>
      <c r="D268" s="8"/>
      <c r="E268" s="8"/>
      <c r="F268" s="13" t="s">
        <v>29</v>
      </c>
      <c r="G268" s="27"/>
      <c r="H268" s="27"/>
      <c r="I268" s="27"/>
      <c r="J268" s="8"/>
      <c r="K268" s="8"/>
      <c r="L268" s="8"/>
      <c r="M268" s="28"/>
      <c r="N268" s="29"/>
    </row>
    <row r="269" spans="1:14" ht="15">
      <c r="A269" s="5"/>
      <c r="B269" s="30" t="s">
        <v>30</v>
      </c>
      <c r="C269" s="8"/>
      <c r="D269" s="8"/>
      <c r="E269" s="8"/>
      <c r="F269" s="31" t="s">
        <v>31</v>
      </c>
      <c r="G269" s="31" t="s">
        <v>32</v>
      </c>
      <c r="H269" s="31" t="s">
        <v>33</v>
      </c>
      <c r="I269" s="31" t="s">
        <v>34</v>
      </c>
      <c r="J269" s="31" t="s">
        <v>35</v>
      </c>
      <c r="K269" s="183" t="s">
        <v>36</v>
      </c>
      <c r="L269" s="183"/>
      <c r="M269" s="31" t="s">
        <v>37</v>
      </c>
      <c r="N269" s="32" t="s">
        <v>38</v>
      </c>
    </row>
    <row r="270" spans="1:14" ht="15">
      <c r="A270" s="18"/>
      <c r="B270" s="33" t="s">
        <v>39</v>
      </c>
      <c r="C270" s="34" t="str">
        <f>IF(C265&gt;"",C265,"")</f>
        <v>Benjamin Brinaru</v>
      </c>
      <c r="D270" s="34" t="str">
        <f>IF(G265&gt;"",G265,"")</f>
        <v>Alex Naumi</v>
      </c>
      <c r="E270" s="34"/>
      <c r="F270" s="35">
        <v>-4</v>
      </c>
      <c r="G270" s="35">
        <v>-2</v>
      </c>
      <c r="H270" s="35">
        <v>-4</v>
      </c>
      <c r="I270" s="35"/>
      <c r="J270" s="35"/>
      <c r="K270" s="36">
        <f aca="true" t="shared" si="36" ref="K270:K278">IF(ISBLANK(F270),"",COUNTIF(F270:J270,"&gt;=0"))</f>
        <v>0</v>
      </c>
      <c r="L270" s="37">
        <f aca="true" t="shared" si="37" ref="L270:L278">IF(ISBLANK(F270),"",(IF(LEFT(F270,1)="-",1,0)+IF(LEFT(G270,1)="-",1,0)+IF(LEFT(H270,1)="-",1,0)+IF(LEFT(I270,1)="-",1,0)+IF(LEFT(J270,1)="-",1,0)))</f>
        <v>3</v>
      </c>
      <c r="M270" s="38">
        <f aca="true" t="shared" si="38" ref="M270:M278">IF(K270=3,1,"")</f>
      </c>
      <c r="N270" s="39">
        <f aca="true" t="shared" si="39" ref="N270:N278">IF(L270=3,1,"")</f>
        <v>1</v>
      </c>
    </row>
    <row r="271" spans="1:14" ht="15">
      <c r="A271" s="18"/>
      <c r="B271" s="40" t="s">
        <v>40</v>
      </c>
      <c r="C271" s="41" t="str">
        <f>IF(C266&gt;"",C266,"")</f>
        <v>Noah Steif</v>
      </c>
      <c r="D271" s="41" t="str">
        <f>IF(G266&gt;"",G266,"")</f>
        <v>Mika Pulkkinen</v>
      </c>
      <c r="E271" s="41"/>
      <c r="F271" s="42">
        <v>6</v>
      </c>
      <c r="G271" s="43">
        <v>7</v>
      </c>
      <c r="H271" s="43">
        <v>3</v>
      </c>
      <c r="I271" s="43"/>
      <c r="J271" s="43"/>
      <c r="K271" s="44">
        <f t="shared" si="36"/>
        <v>3</v>
      </c>
      <c r="L271" s="45">
        <f t="shared" si="37"/>
        <v>0</v>
      </c>
      <c r="M271" s="46">
        <f t="shared" si="38"/>
        <v>1</v>
      </c>
      <c r="N271" s="47">
        <f t="shared" si="39"/>
      </c>
    </row>
    <row r="272" spans="1:14" ht="15">
      <c r="A272" s="18"/>
      <c r="B272" s="48" t="s">
        <v>41</v>
      </c>
      <c r="C272" s="49" t="str">
        <f>IF(C267&gt;"",C267,"")</f>
        <v>Rolands Janssons</v>
      </c>
      <c r="D272" s="49" t="str">
        <f>IF(G267&gt;"",G267,"")</f>
        <v>Miro Seitz</v>
      </c>
      <c r="E272" s="49"/>
      <c r="F272" s="42">
        <v>4</v>
      </c>
      <c r="G272" s="50">
        <v>-10</v>
      </c>
      <c r="H272" s="42">
        <v>3</v>
      </c>
      <c r="I272" s="42">
        <v>6</v>
      </c>
      <c r="J272" s="42"/>
      <c r="K272" s="44">
        <f t="shared" si="36"/>
        <v>3</v>
      </c>
      <c r="L272" s="51">
        <f t="shared" si="37"/>
        <v>1</v>
      </c>
      <c r="M272" s="52">
        <f t="shared" si="38"/>
        <v>1</v>
      </c>
      <c r="N272" s="53">
        <f t="shared" si="39"/>
      </c>
    </row>
    <row r="273" spans="1:14" ht="15">
      <c r="A273" s="18"/>
      <c r="B273" s="54" t="s">
        <v>42</v>
      </c>
      <c r="C273" s="34" t="str">
        <f>IF(C266&gt;"",C266,"")</f>
        <v>Noah Steif</v>
      </c>
      <c r="D273" s="34" t="str">
        <f>IF(G265&gt;"",G265,"")</f>
        <v>Alex Naumi</v>
      </c>
      <c r="E273" s="55"/>
      <c r="F273" s="56">
        <v>-8</v>
      </c>
      <c r="G273" s="57">
        <v>-8</v>
      </c>
      <c r="H273" s="56">
        <v>-7</v>
      </c>
      <c r="I273" s="56"/>
      <c r="J273" s="56"/>
      <c r="K273" s="36">
        <f t="shared" si="36"/>
        <v>0</v>
      </c>
      <c r="L273" s="37">
        <f t="shared" si="37"/>
        <v>3</v>
      </c>
      <c r="M273" s="38">
        <f t="shared" si="38"/>
      </c>
      <c r="N273" s="39">
        <f t="shared" si="39"/>
        <v>1</v>
      </c>
    </row>
    <row r="274" spans="1:14" ht="15">
      <c r="A274" s="18"/>
      <c r="B274" s="48" t="s">
        <v>43</v>
      </c>
      <c r="C274" s="41" t="str">
        <f>IF(C265&gt;"",C265,"")</f>
        <v>Benjamin Brinaru</v>
      </c>
      <c r="D274" s="41" t="str">
        <f>IF(G267&gt;"",G267,"")</f>
        <v>Miro Seitz</v>
      </c>
      <c r="E274" s="49"/>
      <c r="F274" s="42">
        <v>5</v>
      </c>
      <c r="G274" s="50">
        <v>-12</v>
      </c>
      <c r="H274" s="42">
        <v>5</v>
      </c>
      <c r="I274" s="42">
        <v>5</v>
      </c>
      <c r="J274" s="42"/>
      <c r="K274" s="44">
        <f t="shared" si="36"/>
        <v>3</v>
      </c>
      <c r="L274" s="45">
        <f t="shared" si="37"/>
        <v>1</v>
      </c>
      <c r="M274" s="46">
        <f t="shared" si="38"/>
        <v>1</v>
      </c>
      <c r="N274" s="47">
        <f t="shared" si="39"/>
      </c>
    </row>
    <row r="275" spans="1:14" ht="15">
      <c r="A275" s="18"/>
      <c r="B275" s="58" t="s">
        <v>44</v>
      </c>
      <c r="C275" s="59" t="str">
        <f>IF(C267&gt;"",C267,"")</f>
        <v>Rolands Janssons</v>
      </c>
      <c r="D275" s="59" t="str">
        <f>IF(G266&gt;"",G266,"")</f>
        <v>Mika Pulkkinen</v>
      </c>
      <c r="E275" s="59"/>
      <c r="F275" s="60">
        <v>-7</v>
      </c>
      <c r="G275" s="61">
        <v>3</v>
      </c>
      <c r="H275" s="60">
        <v>7</v>
      </c>
      <c r="I275" s="60">
        <v>2</v>
      </c>
      <c r="J275" s="60"/>
      <c r="K275" s="62">
        <f t="shared" si="36"/>
        <v>3</v>
      </c>
      <c r="L275" s="63">
        <f t="shared" si="37"/>
        <v>1</v>
      </c>
      <c r="M275" s="64">
        <f t="shared" si="38"/>
        <v>1</v>
      </c>
      <c r="N275" s="65">
        <f t="shared" si="39"/>
      </c>
    </row>
    <row r="276" spans="1:14" ht="15">
      <c r="A276" s="18"/>
      <c r="B276" s="66" t="s">
        <v>45</v>
      </c>
      <c r="C276" s="67" t="str">
        <f>IF(C266&gt;"",C266,"")</f>
        <v>Noah Steif</v>
      </c>
      <c r="D276" s="67" t="str">
        <f>IF(G267&gt;"",G267,"")</f>
        <v>Miro Seitz</v>
      </c>
      <c r="E276" s="68"/>
      <c r="F276" s="69">
        <v>4</v>
      </c>
      <c r="G276" s="69">
        <v>-9</v>
      </c>
      <c r="H276" s="69">
        <v>10</v>
      </c>
      <c r="I276" s="69">
        <v>9</v>
      </c>
      <c r="J276" s="69"/>
      <c r="K276" s="70">
        <f t="shared" si="36"/>
        <v>3</v>
      </c>
      <c r="L276" s="71">
        <f t="shared" si="37"/>
        <v>1</v>
      </c>
      <c r="M276" s="72">
        <f t="shared" si="38"/>
        <v>1</v>
      </c>
      <c r="N276" s="73">
        <f t="shared" si="39"/>
      </c>
    </row>
    <row r="277" spans="1:14" ht="15">
      <c r="A277" s="18"/>
      <c r="B277" s="40" t="s">
        <v>46</v>
      </c>
      <c r="C277" s="41" t="str">
        <f>IF(C267&gt;"",C267,"")</f>
        <v>Rolands Janssons</v>
      </c>
      <c r="D277" s="41" t="str">
        <f>IF(G265&gt;"",G265,"")</f>
        <v>Alex Naumi</v>
      </c>
      <c r="E277" s="74"/>
      <c r="F277" s="69"/>
      <c r="G277" s="43"/>
      <c r="H277" s="43"/>
      <c r="I277" s="43"/>
      <c r="J277" s="43"/>
      <c r="K277" s="44">
        <f t="shared" si="36"/>
      </c>
      <c r="L277" s="45">
        <f t="shared" si="37"/>
      </c>
      <c r="M277" s="46">
        <f t="shared" si="38"/>
      </c>
      <c r="N277" s="47">
        <f t="shared" si="39"/>
      </c>
    </row>
    <row r="278" spans="1:14" ht="15">
      <c r="A278" s="18"/>
      <c r="B278" s="58" t="s">
        <v>47</v>
      </c>
      <c r="C278" s="59" t="str">
        <f>IF(C265&gt;"",C265,"")</f>
        <v>Benjamin Brinaru</v>
      </c>
      <c r="D278" s="59" t="str">
        <f>IF(G266&gt;"",G266,"")</f>
        <v>Mika Pulkkinen</v>
      </c>
      <c r="E278" s="75"/>
      <c r="F278" s="60"/>
      <c r="G278" s="60"/>
      <c r="H278" s="60"/>
      <c r="I278" s="60"/>
      <c r="J278" s="60"/>
      <c r="K278" s="62">
        <f t="shared" si="36"/>
      </c>
      <c r="L278" s="63">
        <f t="shared" si="37"/>
      </c>
      <c r="M278" s="64">
        <f t="shared" si="38"/>
      </c>
      <c r="N278" s="65">
        <f t="shared" si="39"/>
      </c>
    </row>
    <row r="279" spans="1:14" ht="15.75">
      <c r="A279" s="5"/>
      <c r="B279" s="8"/>
      <c r="C279" s="8"/>
      <c r="D279" s="8"/>
      <c r="E279" s="8"/>
      <c r="F279" s="8"/>
      <c r="G279" s="8"/>
      <c r="H279" s="8"/>
      <c r="I279" s="184" t="s">
        <v>48</v>
      </c>
      <c r="J279" s="184"/>
      <c r="K279" s="76">
        <f>IF(ISBLANK(C265),"",SUM(K270:K278))</f>
        <v>15</v>
      </c>
      <c r="L279" s="76">
        <f>IF(ISBLANK(G265),"",SUM(L270:L278))</f>
        <v>10</v>
      </c>
      <c r="M279" s="77">
        <f>IF(ISBLANK(F270),"",SUM(M270:M278))</f>
        <v>5</v>
      </c>
      <c r="N279" s="78">
        <f>IF(ISBLANK(F270),"",SUM(N270:N278))</f>
        <v>2</v>
      </c>
    </row>
    <row r="280" spans="1:14" ht="15">
      <c r="A280" s="5"/>
      <c r="B280" s="79" t="s">
        <v>49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0"/>
    </row>
    <row r="281" spans="1:14" ht="15">
      <c r="A281" s="5"/>
      <c r="B281" s="81" t="s">
        <v>50</v>
      </c>
      <c r="C281" s="81"/>
      <c r="D281" s="81" t="s">
        <v>51</v>
      </c>
      <c r="E281" s="7"/>
      <c r="F281" s="81"/>
      <c r="G281" s="81" t="s">
        <v>52</v>
      </c>
      <c r="H281" s="7"/>
      <c r="I281" s="81"/>
      <c r="J281" s="82" t="s">
        <v>53</v>
      </c>
      <c r="K281" s="9"/>
      <c r="L281" s="8"/>
      <c r="M281" s="8"/>
      <c r="N281" s="80"/>
    </row>
    <row r="282" spans="1:14" ht="18">
      <c r="A282" s="5"/>
      <c r="B282" s="8"/>
      <c r="C282" s="8"/>
      <c r="D282" s="8"/>
      <c r="E282" s="8"/>
      <c r="F282" s="8"/>
      <c r="G282" s="8"/>
      <c r="H282" s="8"/>
      <c r="I282" s="8"/>
      <c r="J282" s="180" t="str">
        <f>IF(M279=5,C264,IF(N279=5,G264,""))</f>
        <v>MBF 1</v>
      </c>
      <c r="K282" s="180"/>
      <c r="L282" s="180"/>
      <c r="M282" s="180"/>
      <c r="N282" s="180"/>
    </row>
    <row r="283" spans="1:14" ht="18">
      <c r="A283" s="83"/>
      <c r="B283" s="84"/>
      <c r="C283" s="84"/>
      <c r="D283" s="84"/>
      <c r="E283" s="84"/>
      <c r="F283" s="84"/>
      <c r="G283" s="84"/>
      <c r="H283" s="84"/>
      <c r="I283" s="84"/>
      <c r="J283" s="85"/>
      <c r="K283" s="85"/>
      <c r="L283" s="85"/>
      <c r="M283" s="85"/>
      <c r="N283" s="86"/>
    </row>
    <row r="284" ht="15">
      <c r="B284" s="87" t="s">
        <v>54</v>
      </c>
    </row>
    <row r="287" ht="15">
      <c r="B287" t="s">
        <v>135</v>
      </c>
    </row>
    <row r="288" spans="1:14" ht="15.75">
      <c r="A288" s="1"/>
      <c r="B288" s="2"/>
      <c r="C288" s="3"/>
      <c r="D288" s="4"/>
      <c r="E288" s="4"/>
      <c r="F288" s="192" t="s">
        <v>1</v>
      </c>
      <c r="G288" s="192"/>
      <c r="H288" s="193" t="s">
        <v>2</v>
      </c>
      <c r="I288" s="193"/>
      <c r="J288" s="193"/>
      <c r="K288" s="193"/>
      <c r="L288" s="193"/>
      <c r="M288" s="193"/>
      <c r="N288" s="193"/>
    </row>
    <row r="289" spans="1:14" ht="15.75">
      <c r="A289" s="5"/>
      <c r="B289" s="6"/>
      <c r="C289" s="7" t="s">
        <v>3</v>
      </c>
      <c r="D289" s="8"/>
      <c r="E289" s="8"/>
      <c r="F289" s="194" t="s">
        <v>4</v>
      </c>
      <c r="G289" s="194"/>
      <c r="H289" s="195" t="s">
        <v>5</v>
      </c>
      <c r="I289" s="195"/>
      <c r="J289" s="195"/>
      <c r="K289" s="195"/>
      <c r="L289" s="195"/>
      <c r="M289" s="195"/>
      <c r="N289" s="195"/>
    </row>
    <row r="290" spans="1:14" ht="15.75">
      <c r="A290" s="5"/>
      <c r="B290" s="9"/>
      <c r="C290" s="6" t="s">
        <v>6</v>
      </c>
      <c r="D290" s="8"/>
      <c r="E290" s="8"/>
      <c r="F290" s="196" t="s">
        <v>7</v>
      </c>
      <c r="G290" s="196"/>
      <c r="H290" s="197" t="s">
        <v>91</v>
      </c>
      <c r="I290" s="197"/>
      <c r="J290" s="197"/>
      <c r="K290" s="197"/>
      <c r="L290" s="197"/>
      <c r="M290" s="197"/>
      <c r="N290" s="197"/>
    </row>
    <row r="291" spans="1:14" ht="20.25">
      <c r="A291" s="5"/>
      <c r="B291" s="10"/>
      <c r="C291" s="11" t="s">
        <v>9</v>
      </c>
      <c r="D291" s="9"/>
      <c r="E291" s="8"/>
      <c r="F291" s="185" t="s">
        <v>10</v>
      </c>
      <c r="G291" s="185"/>
      <c r="H291" s="186">
        <v>42483</v>
      </c>
      <c r="I291" s="186"/>
      <c r="J291" s="186"/>
      <c r="K291" s="12" t="s">
        <v>11</v>
      </c>
      <c r="L291" s="187">
        <v>0.5</v>
      </c>
      <c r="M291" s="187"/>
      <c r="N291" s="187"/>
    </row>
    <row r="292" spans="1:14" ht="15">
      <c r="A292" s="5"/>
      <c r="B292" s="13" t="s">
        <v>12</v>
      </c>
      <c r="D292" s="8"/>
      <c r="E292" s="8"/>
      <c r="F292" s="13" t="s">
        <v>12</v>
      </c>
      <c r="I292" s="14"/>
      <c r="J292" s="15"/>
      <c r="K292" s="16"/>
      <c r="L292" s="16"/>
      <c r="M292" s="16"/>
      <c r="N292" s="17"/>
    </row>
    <row r="293" spans="1:14" ht="15.75">
      <c r="A293" s="18"/>
      <c r="B293" s="19" t="s">
        <v>13</v>
      </c>
      <c r="C293" s="188" t="s">
        <v>56</v>
      </c>
      <c r="D293" s="188"/>
      <c r="E293" s="20"/>
      <c r="F293" s="19" t="s">
        <v>15</v>
      </c>
      <c r="G293" s="189" t="s">
        <v>126</v>
      </c>
      <c r="H293" s="189"/>
      <c r="I293" s="189"/>
      <c r="J293" s="189"/>
      <c r="K293" s="189"/>
      <c r="L293" s="189"/>
      <c r="M293" s="189"/>
      <c r="N293" s="189"/>
    </row>
    <row r="294" spans="1:14" ht="15">
      <c r="A294" s="18"/>
      <c r="B294" s="21" t="s">
        <v>17</v>
      </c>
      <c r="C294" s="190" t="s">
        <v>58</v>
      </c>
      <c r="D294" s="190"/>
      <c r="E294" s="22"/>
      <c r="F294" s="23" t="s">
        <v>19</v>
      </c>
      <c r="G294" s="191" t="s">
        <v>127</v>
      </c>
      <c r="H294" s="191"/>
      <c r="I294" s="191"/>
      <c r="J294" s="191"/>
      <c r="K294" s="191"/>
      <c r="L294" s="191"/>
      <c r="M294" s="191"/>
      <c r="N294" s="191"/>
    </row>
    <row r="295" spans="1:14" ht="15">
      <c r="A295" s="18"/>
      <c r="B295" s="24" t="s">
        <v>21</v>
      </c>
      <c r="C295" s="181" t="s">
        <v>60</v>
      </c>
      <c r="D295" s="181"/>
      <c r="E295" s="22"/>
      <c r="F295" s="25" t="s">
        <v>23</v>
      </c>
      <c r="G295" s="182" t="s">
        <v>128</v>
      </c>
      <c r="H295" s="182"/>
      <c r="I295" s="182"/>
      <c r="J295" s="182"/>
      <c r="K295" s="182"/>
      <c r="L295" s="182"/>
      <c r="M295" s="182"/>
      <c r="N295" s="182"/>
    </row>
    <row r="296" spans="1:14" ht="15">
      <c r="A296" s="5"/>
      <c r="B296" s="24" t="s">
        <v>25</v>
      </c>
      <c r="C296" s="181" t="s">
        <v>116</v>
      </c>
      <c r="D296" s="181"/>
      <c r="E296" s="22"/>
      <c r="F296" s="26" t="s">
        <v>27</v>
      </c>
      <c r="G296" s="182" t="s">
        <v>129</v>
      </c>
      <c r="H296" s="182"/>
      <c r="I296" s="182"/>
      <c r="J296" s="182"/>
      <c r="K296" s="182"/>
      <c r="L296" s="182"/>
      <c r="M296" s="182"/>
      <c r="N296" s="182"/>
    </row>
    <row r="297" spans="1:14" ht="15.75">
      <c r="A297" s="5"/>
      <c r="B297" s="8"/>
      <c r="C297" s="8"/>
      <c r="D297" s="8"/>
      <c r="E297" s="8"/>
      <c r="F297" s="13" t="s">
        <v>29</v>
      </c>
      <c r="G297" s="27"/>
      <c r="H297" s="27"/>
      <c r="I297" s="27"/>
      <c r="J297" s="8"/>
      <c r="K297" s="8"/>
      <c r="L297" s="8"/>
      <c r="M297" s="28"/>
      <c r="N297" s="29"/>
    </row>
    <row r="298" spans="1:14" ht="15">
      <c r="A298" s="5"/>
      <c r="B298" s="30" t="s">
        <v>30</v>
      </c>
      <c r="C298" s="8"/>
      <c r="D298" s="8"/>
      <c r="E298" s="8"/>
      <c r="F298" s="31" t="s">
        <v>31</v>
      </c>
      <c r="G298" s="31" t="s">
        <v>32</v>
      </c>
      <c r="H298" s="31" t="s">
        <v>33</v>
      </c>
      <c r="I298" s="31" t="s">
        <v>34</v>
      </c>
      <c r="J298" s="31" t="s">
        <v>35</v>
      </c>
      <c r="K298" s="183" t="s">
        <v>36</v>
      </c>
      <c r="L298" s="183"/>
      <c r="M298" s="31" t="s">
        <v>37</v>
      </c>
      <c r="N298" s="32" t="s">
        <v>38</v>
      </c>
    </row>
    <row r="299" spans="1:14" ht="15">
      <c r="A299" s="18"/>
      <c r="B299" s="33" t="s">
        <v>39</v>
      </c>
      <c r="C299" s="34" t="str">
        <f>IF(C294&gt;"",C294,"")</f>
        <v>Aleksi Räsänen</v>
      </c>
      <c r="D299" s="34" t="str">
        <f>IF(G294&gt;"",G294,"")</f>
        <v>Juhana Tuuttila</v>
      </c>
      <c r="E299" s="34"/>
      <c r="F299" s="35">
        <v>8</v>
      </c>
      <c r="G299" s="35">
        <v>-6</v>
      </c>
      <c r="H299" s="35">
        <v>-10</v>
      </c>
      <c r="I299" s="35">
        <v>-8</v>
      </c>
      <c r="J299" s="35"/>
      <c r="K299" s="36">
        <f aca="true" t="shared" si="40" ref="K299:K307">IF(ISBLANK(F299),"",COUNTIF(F299:J299,"&gt;=0"))</f>
        <v>1</v>
      </c>
      <c r="L299" s="37">
        <f aca="true" t="shared" si="41" ref="L299:L307">IF(ISBLANK(F299),"",(IF(LEFT(F299,1)="-",1,0)+IF(LEFT(G299,1)="-",1,0)+IF(LEFT(H299,1)="-",1,0)+IF(LEFT(I299,1)="-",1,0)+IF(LEFT(J299,1)="-",1,0)))</f>
        <v>3</v>
      </c>
      <c r="M299" s="38">
        <f aca="true" t="shared" si="42" ref="M299:M307">IF(K299=3,1,"")</f>
      </c>
      <c r="N299" s="39">
        <f aca="true" t="shared" si="43" ref="N299:N307">IF(L299=3,1,"")</f>
        <v>1</v>
      </c>
    </row>
    <row r="300" spans="1:14" ht="15">
      <c r="A300" s="18"/>
      <c r="B300" s="40" t="s">
        <v>40</v>
      </c>
      <c r="C300" s="41" t="str">
        <f>IF(C295&gt;"",C295,"")</f>
        <v>Arttu Pihkala</v>
      </c>
      <c r="D300" s="41" t="str">
        <f>IF(G295&gt;"",G295,"")</f>
        <v>Juho Niemitalo</v>
      </c>
      <c r="E300" s="41"/>
      <c r="F300" s="42">
        <v>8</v>
      </c>
      <c r="G300" s="43">
        <v>3</v>
      </c>
      <c r="H300" s="43">
        <v>8</v>
      </c>
      <c r="I300" s="43"/>
      <c r="J300" s="43"/>
      <c r="K300" s="44">
        <f t="shared" si="40"/>
        <v>3</v>
      </c>
      <c r="L300" s="45">
        <f t="shared" si="41"/>
        <v>0</v>
      </c>
      <c r="M300" s="46">
        <f t="shared" si="42"/>
        <v>1</v>
      </c>
      <c r="N300" s="47">
        <f t="shared" si="43"/>
      </c>
    </row>
    <row r="301" spans="1:14" ht="15">
      <c r="A301" s="18"/>
      <c r="B301" s="48" t="s">
        <v>41</v>
      </c>
      <c r="C301" s="49" t="str">
        <f>IF(C296&gt;"",C296,"")</f>
        <v>Veeti Valasti</v>
      </c>
      <c r="D301" s="49" t="str">
        <f>IF(G296&gt;"",G296,"")</f>
        <v>Pedram Moradabassi</v>
      </c>
      <c r="E301" s="49"/>
      <c r="F301" s="42">
        <v>-8</v>
      </c>
      <c r="G301" s="50">
        <v>10</v>
      </c>
      <c r="H301" s="42">
        <v>-7</v>
      </c>
      <c r="I301" s="42">
        <v>-7</v>
      </c>
      <c r="J301" s="42"/>
      <c r="K301" s="44">
        <f t="shared" si="40"/>
        <v>1</v>
      </c>
      <c r="L301" s="51">
        <f t="shared" si="41"/>
        <v>3</v>
      </c>
      <c r="M301" s="52">
        <f t="shared" si="42"/>
      </c>
      <c r="N301" s="53">
        <f t="shared" si="43"/>
        <v>1</v>
      </c>
    </row>
    <row r="302" spans="1:14" ht="15">
      <c r="A302" s="18"/>
      <c r="B302" s="54" t="s">
        <v>42</v>
      </c>
      <c r="C302" s="34" t="str">
        <f>IF(C295&gt;"",C295,"")</f>
        <v>Arttu Pihkala</v>
      </c>
      <c r="D302" s="34" t="str">
        <f>IF(G294&gt;"",G294,"")</f>
        <v>Juhana Tuuttila</v>
      </c>
      <c r="E302" s="55"/>
      <c r="F302" s="56">
        <v>10</v>
      </c>
      <c r="G302" s="57">
        <v>4</v>
      </c>
      <c r="H302" s="56">
        <v>7</v>
      </c>
      <c r="I302" s="56"/>
      <c r="J302" s="56"/>
      <c r="K302" s="36">
        <f t="shared" si="40"/>
        <v>3</v>
      </c>
      <c r="L302" s="37">
        <f t="shared" si="41"/>
        <v>0</v>
      </c>
      <c r="M302" s="38">
        <f t="shared" si="42"/>
        <v>1</v>
      </c>
      <c r="N302" s="39">
        <f t="shared" si="43"/>
      </c>
    </row>
    <row r="303" spans="1:14" ht="15">
      <c r="A303" s="18"/>
      <c r="B303" s="48" t="s">
        <v>43</v>
      </c>
      <c r="C303" s="41" t="str">
        <f>IF(C294&gt;"",C294,"")</f>
        <v>Aleksi Räsänen</v>
      </c>
      <c r="D303" s="41" t="str">
        <f>IF(G296&gt;"",G296,"")</f>
        <v>Pedram Moradabassi</v>
      </c>
      <c r="E303" s="49"/>
      <c r="F303" s="42">
        <v>-7</v>
      </c>
      <c r="G303" s="50">
        <v>-5</v>
      </c>
      <c r="H303" s="42">
        <v>-7</v>
      </c>
      <c r="I303" s="42"/>
      <c r="J303" s="42"/>
      <c r="K303" s="44">
        <f t="shared" si="40"/>
        <v>0</v>
      </c>
      <c r="L303" s="45">
        <f t="shared" si="41"/>
        <v>3</v>
      </c>
      <c r="M303" s="46">
        <f t="shared" si="42"/>
      </c>
      <c r="N303" s="47">
        <f t="shared" si="43"/>
        <v>1</v>
      </c>
    </row>
    <row r="304" spans="1:14" ht="15">
      <c r="A304" s="18"/>
      <c r="B304" s="58" t="s">
        <v>44</v>
      </c>
      <c r="C304" s="59" t="str">
        <f>IF(C296&gt;"",C296,"")</f>
        <v>Veeti Valasti</v>
      </c>
      <c r="D304" s="59" t="str">
        <f>IF(G295&gt;"",G295,"")</f>
        <v>Juho Niemitalo</v>
      </c>
      <c r="E304" s="59"/>
      <c r="F304" s="60">
        <v>8</v>
      </c>
      <c r="G304" s="61">
        <v>5</v>
      </c>
      <c r="H304" s="60">
        <v>9</v>
      </c>
      <c r="I304" s="60"/>
      <c r="J304" s="60"/>
      <c r="K304" s="62">
        <f t="shared" si="40"/>
        <v>3</v>
      </c>
      <c r="L304" s="63">
        <f t="shared" si="41"/>
        <v>0</v>
      </c>
      <c r="M304" s="64">
        <f t="shared" si="42"/>
        <v>1</v>
      </c>
      <c r="N304" s="65">
        <f t="shared" si="43"/>
      </c>
    </row>
    <row r="305" spans="1:14" ht="15">
      <c r="A305" s="18"/>
      <c r="B305" s="66" t="s">
        <v>45</v>
      </c>
      <c r="C305" s="67" t="str">
        <f>IF(C295&gt;"",C295,"")</f>
        <v>Arttu Pihkala</v>
      </c>
      <c r="D305" s="67" t="str">
        <f>IF(G296&gt;"",G296,"")</f>
        <v>Pedram Moradabassi</v>
      </c>
      <c r="E305" s="68"/>
      <c r="F305" s="69">
        <v>-11</v>
      </c>
      <c r="G305" s="69">
        <v>-9</v>
      </c>
      <c r="H305" s="69">
        <v>7</v>
      </c>
      <c r="I305" s="69">
        <v>9</v>
      </c>
      <c r="J305" s="69">
        <v>7</v>
      </c>
      <c r="K305" s="70">
        <f t="shared" si="40"/>
        <v>3</v>
      </c>
      <c r="L305" s="71">
        <f t="shared" si="41"/>
        <v>2</v>
      </c>
      <c r="M305" s="72">
        <f t="shared" si="42"/>
        <v>1</v>
      </c>
      <c r="N305" s="73">
        <f t="shared" si="43"/>
      </c>
    </row>
    <row r="306" spans="1:14" ht="15">
      <c r="A306" s="18"/>
      <c r="B306" s="40" t="s">
        <v>46</v>
      </c>
      <c r="C306" s="41" t="str">
        <f>IF(C296&gt;"",C296,"")</f>
        <v>Veeti Valasti</v>
      </c>
      <c r="D306" s="41" t="str">
        <f>IF(G294&gt;"",G294,"")</f>
        <v>Juhana Tuuttila</v>
      </c>
      <c r="E306" s="74"/>
      <c r="F306" s="69">
        <v>5</v>
      </c>
      <c r="G306" s="43">
        <v>-10</v>
      </c>
      <c r="H306" s="43">
        <v>7</v>
      </c>
      <c r="I306" s="43">
        <v>8</v>
      </c>
      <c r="J306" s="43"/>
      <c r="K306" s="44">
        <f t="shared" si="40"/>
        <v>3</v>
      </c>
      <c r="L306" s="45">
        <f t="shared" si="41"/>
        <v>1</v>
      </c>
      <c r="M306" s="46">
        <f t="shared" si="42"/>
        <v>1</v>
      </c>
      <c r="N306" s="47">
        <f t="shared" si="43"/>
      </c>
    </row>
    <row r="307" spans="1:14" ht="15">
      <c r="A307" s="18"/>
      <c r="B307" s="58" t="s">
        <v>47</v>
      </c>
      <c r="C307" s="59" t="str">
        <f>IF(C294&gt;"",C294,"")</f>
        <v>Aleksi Räsänen</v>
      </c>
      <c r="D307" s="59" t="str">
        <f>IF(G295&gt;"",G295,"")</f>
        <v>Juho Niemitalo</v>
      </c>
      <c r="E307" s="75"/>
      <c r="F307" s="60"/>
      <c r="G307" s="60"/>
      <c r="H307" s="60"/>
      <c r="I307" s="60"/>
      <c r="J307" s="60"/>
      <c r="K307" s="62">
        <f t="shared" si="40"/>
      </c>
      <c r="L307" s="63">
        <f t="shared" si="41"/>
      </c>
      <c r="M307" s="64">
        <f t="shared" si="42"/>
      </c>
      <c r="N307" s="65">
        <f t="shared" si="43"/>
      </c>
    </row>
    <row r="308" spans="1:14" ht="15.75">
      <c r="A308" s="5"/>
      <c r="B308" s="8"/>
      <c r="C308" s="8"/>
      <c r="D308" s="8"/>
      <c r="E308" s="8"/>
      <c r="F308" s="8"/>
      <c r="G308" s="8"/>
      <c r="H308" s="8"/>
      <c r="I308" s="184" t="s">
        <v>48</v>
      </c>
      <c r="J308" s="184"/>
      <c r="K308" s="76">
        <f>IF(ISBLANK(C294),"",SUM(K299:K307))</f>
        <v>17</v>
      </c>
      <c r="L308" s="76">
        <f>IF(ISBLANK(G294),"",SUM(L299:L307))</f>
        <v>12</v>
      </c>
      <c r="M308" s="77">
        <f>IF(ISBLANK(F299),"",SUM(M299:M307))</f>
        <v>5</v>
      </c>
      <c r="N308" s="78">
        <f>IF(ISBLANK(F299),"",SUM(N299:N307))</f>
        <v>3</v>
      </c>
    </row>
    <row r="309" spans="1:14" ht="15">
      <c r="A309" s="5"/>
      <c r="B309" s="79" t="s">
        <v>49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0"/>
    </row>
    <row r="310" spans="1:14" ht="15">
      <c r="A310" s="5"/>
      <c r="B310" s="81" t="s">
        <v>50</v>
      </c>
      <c r="C310" s="81"/>
      <c r="D310" s="81" t="s">
        <v>51</v>
      </c>
      <c r="E310" s="7"/>
      <c r="F310" s="81"/>
      <c r="G310" s="81" t="s">
        <v>52</v>
      </c>
      <c r="H310" s="7"/>
      <c r="I310" s="81"/>
      <c r="J310" s="82" t="s">
        <v>53</v>
      </c>
      <c r="K310" s="9"/>
      <c r="L310" s="8"/>
      <c r="M310" s="8"/>
      <c r="N310" s="80"/>
    </row>
    <row r="311" spans="1:14" ht="18">
      <c r="A311" s="5"/>
      <c r="B311" s="8"/>
      <c r="C311" s="8"/>
      <c r="D311" s="8"/>
      <c r="E311" s="8"/>
      <c r="F311" s="8"/>
      <c r="G311" s="8"/>
      <c r="H311" s="8"/>
      <c r="I311" s="8"/>
      <c r="J311" s="180" t="str">
        <f>IF(M308=5,C293,IF(N308=5,G293,""))</f>
        <v>PT Espoo 1</v>
      </c>
      <c r="K311" s="180"/>
      <c r="L311" s="180"/>
      <c r="M311" s="180"/>
      <c r="N311" s="180"/>
    </row>
    <row r="312" spans="1:14" ht="18">
      <c r="A312" s="83"/>
      <c r="B312" s="84"/>
      <c r="C312" s="84"/>
      <c r="D312" s="84"/>
      <c r="E312" s="84"/>
      <c r="F312" s="84"/>
      <c r="G312" s="84"/>
      <c r="H312" s="84"/>
      <c r="I312" s="84"/>
      <c r="J312" s="85"/>
      <c r="K312" s="85"/>
      <c r="L312" s="85"/>
      <c r="M312" s="85"/>
      <c r="N312" s="86"/>
    </row>
    <row r="313" ht="15">
      <c r="B313" s="87" t="s">
        <v>54</v>
      </c>
    </row>
    <row r="316" spans="2:4" ht="15">
      <c r="B316" t="s">
        <v>136</v>
      </c>
      <c r="D316" t="s">
        <v>137</v>
      </c>
    </row>
    <row r="317" spans="1:14" ht="15.75">
      <c r="A317" s="1"/>
      <c r="B317" s="2"/>
      <c r="C317" s="3"/>
      <c r="D317" s="4"/>
      <c r="E317" s="4"/>
      <c r="F317" s="192" t="s">
        <v>1</v>
      </c>
      <c r="G317" s="192"/>
      <c r="H317" s="193" t="s">
        <v>2</v>
      </c>
      <c r="I317" s="193"/>
      <c r="J317" s="193"/>
      <c r="K317" s="193"/>
      <c r="L317" s="193"/>
      <c r="M317" s="193"/>
      <c r="N317" s="193"/>
    </row>
    <row r="318" spans="1:14" ht="15.75">
      <c r="A318" s="5"/>
      <c r="B318" s="6"/>
      <c r="C318" s="7" t="s">
        <v>3</v>
      </c>
      <c r="D318" s="8"/>
      <c r="E318" s="8"/>
      <c r="F318" s="194" t="s">
        <v>4</v>
      </c>
      <c r="G318" s="194"/>
      <c r="H318" s="195" t="s">
        <v>5</v>
      </c>
      <c r="I318" s="195"/>
      <c r="J318" s="195"/>
      <c r="K318" s="195"/>
      <c r="L318" s="195"/>
      <c r="M318" s="195"/>
      <c r="N318" s="195"/>
    </row>
    <row r="319" spans="1:14" ht="15.75">
      <c r="A319" s="5"/>
      <c r="B319" s="9"/>
      <c r="C319" s="6" t="s">
        <v>6</v>
      </c>
      <c r="D319" s="8"/>
      <c r="E319" s="8"/>
      <c r="F319" s="196" t="s">
        <v>7</v>
      </c>
      <c r="G319" s="196"/>
      <c r="H319" s="197" t="s">
        <v>91</v>
      </c>
      <c r="I319" s="197"/>
      <c r="J319" s="197"/>
      <c r="K319" s="197"/>
      <c r="L319" s="197"/>
      <c r="M319" s="197"/>
      <c r="N319" s="197"/>
    </row>
    <row r="320" spans="1:14" ht="20.25">
      <c r="A320" s="5"/>
      <c r="B320" s="10"/>
      <c r="C320" s="11" t="s">
        <v>9</v>
      </c>
      <c r="D320" s="9"/>
      <c r="E320" s="8"/>
      <c r="F320" s="185" t="s">
        <v>10</v>
      </c>
      <c r="G320" s="185"/>
      <c r="H320" s="186">
        <v>42483</v>
      </c>
      <c r="I320" s="186"/>
      <c r="J320" s="186"/>
      <c r="K320" s="12" t="s">
        <v>11</v>
      </c>
      <c r="L320" s="187">
        <v>0.5</v>
      </c>
      <c r="M320" s="187"/>
      <c r="N320" s="187"/>
    </row>
    <row r="321" spans="1:14" ht="15">
      <c r="A321" s="5"/>
      <c r="B321" s="13" t="s">
        <v>12</v>
      </c>
      <c r="D321" s="8"/>
      <c r="E321" s="8"/>
      <c r="F321" s="13" t="s">
        <v>12</v>
      </c>
      <c r="I321" s="14"/>
      <c r="J321" s="15"/>
      <c r="K321" s="16"/>
      <c r="L321" s="16"/>
      <c r="M321" s="16"/>
      <c r="N321" s="17"/>
    </row>
    <row r="322" spans="1:14" ht="15.75">
      <c r="A322" s="18"/>
      <c r="B322" s="19" t="s">
        <v>13</v>
      </c>
      <c r="C322" s="188" t="s">
        <v>118</v>
      </c>
      <c r="D322" s="188"/>
      <c r="E322" s="20"/>
      <c r="F322" s="19" t="s">
        <v>15</v>
      </c>
      <c r="G322" s="189" t="s">
        <v>56</v>
      </c>
      <c r="H322" s="189"/>
      <c r="I322" s="189"/>
      <c r="J322" s="189"/>
      <c r="K322" s="189"/>
      <c r="L322" s="189"/>
      <c r="M322" s="189"/>
      <c r="N322" s="189"/>
    </row>
    <row r="323" spans="1:14" ht="15">
      <c r="A323" s="18"/>
      <c r="B323" s="21" t="s">
        <v>17</v>
      </c>
      <c r="C323" s="190" t="s">
        <v>121</v>
      </c>
      <c r="D323" s="190"/>
      <c r="E323" s="22"/>
      <c r="F323" s="23" t="s">
        <v>19</v>
      </c>
      <c r="G323" s="191" t="s">
        <v>116</v>
      </c>
      <c r="H323" s="191"/>
      <c r="I323" s="191"/>
      <c r="J323" s="191"/>
      <c r="K323" s="191"/>
      <c r="L323" s="191"/>
      <c r="M323" s="191"/>
      <c r="N323" s="191"/>
    </row>
    <row r="324" spans="1:14" ht="15">
      <c r="A324" s="18"/>
      <c r="B324" s="24" t="s">
        <v>21</v>
      </c>
      <c r="C324" s="181" t="s">
        <v>86</v>
      </c>
      <c r="D324" s="181"/>
      <c r="E324" s="22"/>
      <c r="F324" s="25" t="s">
        <v>23</v>
      </c>
      <c r="G324" s="182" t="s">
        <v>58</v>
      </c>
      <c r="H324" s="182"/>
      <c r="I324" s="182"/>
      <c r="J324" s="182"/>
      <c r="K324" s="182"/>
      <c r="L324" s="182"/>
      <c r="M324" s="182"/>
      <c r="N324" s="182"/>
    </row>
    <row r="325" spans="1:14" ht="15">
      <c r="A325" s="5"/>
      <c r="B325" s="24" t="s">
        <v>25</v>
      </c>
      <c r="C325" s="181" t="s">
        <v>134</v>
      </c>
      <c r="D325" s="181"/>
      <c r="E325" s="22"/>
      <c r="F325" s="26" t="s">
        <v>27</v>
      </c>
      <c r="G325" s="182" t="s">
        <v>60</v>
      </c>
      <c r="H325" s="182"/>
      <c r="I325" s="182"/>
      <c r="J325" s="182"/>
      <c r="K325" s="182"/>
      <c r="L325" s="182"/>
      <c r="M325" s="182"/>
      <c r="N325" s="182"/>
    </row>
    <row r="326" spans="1:14" ht="15.75">
      <c r="A326" s="5"/>
      <c r="B326" s="8"/>
      <c r="C326" s="8"/>
      <c r="D326" s="8"/>
      <c r="E326" s="8"/>
      <c r="F326" s="13" t="s">
        <v>29</v>
      </c>
      <c r="G326" s="27"/>
      <c r="H326" s="27"/>
      <c r="I326" s="27"/>
      <c r="J326" s="8"/>
      <c r="K326" s="8"/>
      <c r="L326" s="8"/>
      <c r="M326" s="28"/>
      <c r="N326" s="29"/>
    </row>
    <row r="327" spans="1:14" ht="15">
      <c r="A327" s="5"/>
      <c r="B327" s="30" t="s">
        <v>30</v>
      </c>
      <c r="C327" s="8"/>
      <c r="D327" s="8"/>
      <c r="E327" s="8"/>
      <c r="F327" s="31" t="s">
        <v>31</v>
      </c>
      <c r="G327" s="31" t="s">
        <v>32</v>
      </c>
      <c r="H327" s="31" t="s">
        <v>33</v>
      </c>
      <c r="I327" s="31" t="s">
        <v>34</v>
      </c>
      <c r="J327" s="31" t="s">
        <v>35</v>
      </c>
      <c r="K327" s="183" t="s">
        <v>36</v>
      </c>
      <c r="L327" s="183"/>
      <c r="M327" s="31" t="s">
        <v>37</v>
      </c>
      <c r="N327" s="32" t="s">
        <v>38</v>
      </c>
    </row>
    <row r="328" spans="1:14" ht="15">
      <c r="A328" s="18"/>
      <c r="B328" s="33" t="s">
        <v>39</v>
      </c>
      <c r="C328" s="34" t="str">
        <f>IF(C323&gt;"",C323,"")</f>
        <v>Benjamin Brinaru</v>
      </c>
      <c r="D328" s="34" t="str">
        <f>IF(G323&gt;"",G323,"")</f>
        <v>Veeti Valasti</v>
      </c>
      <c r="E328" s="34"/>
      <c r="F328" s="35">
        <v>-7</v>
      </c>
      <c r="G328" s="35">
        <v>10</v>
      </c>
      <c r="H328" s="35">
        <v>-5</v>
      </c>
      <c r="I328" s="35">
        <v>-7</v>
      </c>
      <c r="J328" s="35"/>
      <c r="K328" s="36">
        <f aca="true" t="shared" si="44" ref="K328:K336">IF(ISBLANK(F328),"",COUNTIF(F328:J328,"&gt;=0"))</f>
        <v>1</v>
      </c>
      <c r="L328" s="37">
        <f aca="true" t="shared" si="45" ref="L328:L336">IF(ISBLANK(F328),"",(IF(LEFT(F328,1)="-",1,0)+IF(LEFT(G328,1)="-",1,0)+IF(LEFT(H328,1)="-",1,0)+IF(LEFT(I328,1)="-",1,0)+IF(LEFT(J328,1)="-",1,0)))</f>
        <v>3</v>
      </c>
      <c r="M328" s="38">
        <f aca="true" t="shared" si="46" ref="M328:M336">IF(K328=3,1,"")</f>
      </c>
      <c r="N328" s="39">
        <f aca="true" t="shared" si="47" ref="N328:N336">IF(L328=3,1,"")</f>
        <v>1</v>
      </c>
    </row>
    <row r="329" spans="1:14" ht="15">
      <c r="A329" s="18"/>
      <c r="B329" s="40" t="s">
        <v>40</v>
      </c>
      <c r="C329" s="41" t="str">
        <f>IF(C324&gt;"",C324,"")</f>
        <v>Noah Steif</v>
      </c>
      <c r="D329" s="41" t="str">
        <f>IF(G324&gt;"",G324,"")</f>
        <v>Aleksi Räsänen</v>
      </c>
      <c r="E329" s="41"/>
      <c r="F329" s="42">
        <v>3</v>
      </c>
      <c r="G329" s="43">
        <v>3</v>
      </c>
      <c r="H329" s="43">
        <v>4</v>
      </c>
      <c r="I329" s="43"/>
      <c r="J329" s="43"/>
      <c r="K329" s="44">
        <f t="shared" si="44"/>
        <v>3</v>
      </c>
      <c r="L329" s="45">
        <f t="shared" si="45"/>
        <v>0</v>
      </c>
      <c r="M329" s="46">
        <f t="shared" si="46"/>
        <v>1</v>
      </c>
      <c r="N329" s="47">
        <f t="shared" si="47"/>
      </c>
    </row>
    <row r="330" spans="1:14" ht="15">
      <c r="A330" s="18"/>
      <c r="B330" s="48" t="s">
        <v>41</v>
      </c>
      <c r="C330" s="49" t="str">
        <f>IF(C325&gt;"",C325,"")</f>
        <v>Rolands Janssons</v>
      </c>
      <c r="D330" s="49" t="str">
        <f>IF(G325&gt;"",G325,"")</f>
        <v>Arttu Pihkala</v>
      </c>
      <c r="E330" s="49"/>
      <c r="F330" s="42">
        <v>7</v>
      </c>
      <c r="G330" s="50">
        <v>-8</v>
      </c>
      <c r="H330" s="42">
        <v>10</v>
      </c>
      <c r="I330" s="42">
        <v>-8</v>
      </c>
      <c r="J330" s="42">
        <v>9</v>
      </c>
      <c r="K330" s="44">
        <f t="shared" si="44"/>
        <v>3</v>
      </c>
      <c r="L330" s="51">
        <f t="shared" si="45"/>
        <v>2</v>
      </c>
      <c r="M330" s="52">
        <f t="shared" si="46"/>
        <v>1</v>
      </c>
      <c r="N330" s="53">
        <f t="shared" si="47"/>
      </c>
    </row>
    <row r="331" spans="1:14" ht="15">
      <c r="A331" s="18"/>
      <c r="B331" s="54" t="s">
        <v>42</v>
      </c>
      <c r="C331" s="34" t="str">
        <f>IF(C324&gt;"",C324,"")</f>
        <v>Noah Steif</v>
      </c>
      <c r="D331" s="34" t="str">
        <f>IF(G323&gt;"",G323,"")</f>
        <v>Veeti Valasti</v>
      </c>
      <c r="E331" s="55"/>
      <c r="F331" s="56">
        <v>11</v>
      </c>
      <c r="G331" s="57">
        <v>-6</v>
      </c>
      <c r="H331" s="56">
        <v>8</v>
      </c>
      <c r="I331" s="56">
        <v>4</v>
      </c>
      <c r="J331" s="56"/>
      <c r="K331" s="36">
        <f t="shared" si="44"/>
        <v>3</v>
      </c>
      <c r="L331" s="37">
        <f t="shared" si="45"/>
        <v>1</v>
      </c>
      <c r="M331" s="38">
        <f t="shared" si="46"/>
        <v>1</v>
      </c>
      <c r="N331" s="39">
        <f t="shared" si="47"/>
      </c>
    </row>
    <row r="332" spans="1:14" ht="15">
      <c r="A332" s="18"/>
      <c r="B332" s="48" t="s">
        <v>43</v>
      </c>
      <c r="C332" s="41" t="str">
        <f>IF(C323&gt;"",C323,"")</f>
        <v>Benjamin Brinaru</v>
      </c>
      <c r="D332" s="41" t="str">
        <f>IF(G325&gt;"",G325,"")</f>
        <v>Arttu Pihkala</v>
      </c>
      <c r="E332" s="49"/>
      <c r="F332" s="42">
        <v>-6</v>
      </c>
      <c r="G332" s="50">
        <v>-6</v>
      </c>
      <c r="H332" s="42">
        <v>-7</v>
      </c>
      <c r="I332" s="42"/>
      <c r="J332" s="42"/>
      <c r="K332" s="44">
        <f t="shared" si="44"/>
        <v>0</v>
      </c>
      <c r="L332" s="45">
        <f t="shared" si="45"/>
        <v>3</v>
      </c>
      <c r="M332" s="46">
        <f t="shared" si="46"/>
      </c>
      <c r="N332" s="47">
        <f t="shared" si="47"/>
        <v>1</v>
      </c>
    </row>
    <row r="333" spans="1:14" ht="15">
      <c r="A333" s="18"/>
      <c r="B333" s="58" t="s">
        <v>44</v>
      </c>
      <c r="C333" s="59" t="str">
        <f>IF(C325&gt;"",C325,"")</f>
        <v>Rolands Janssons</v>
      </c>
      <c r="D333" s="59" t="str">
        <f>IF(G324&gt;"",G324,"")</f>
        <v>Aleksi Räsänen</v>
      </c>
      <c r="E333" s="59"/>
      <c r="F333" s="60">
        <v>3</v>
      </c>
      <c r="G333" s="61">
        <v>2</v>
      </c>
      <c r="H333" s="60">
        <v>9</v>
      </c>
      <c r="I333" s="60"/>
      <c r="J333" s="60"/>
      <c r="K333" s="62">
        <f t="shared" si="44"/>
        <v>3</v>
      </c>
      <c r="L333" s="63">
        <f t="shared" si="45"/>
        <v>0</v>
      </c>
      <c r="M333" s="64">
        <f t="shared" si="46"/>
        <v>1</v>
      </c>
      <c r="N333" s="65">
        <f t="shared" si="47"/>
      </c>
    </row>
    <row r="334" spans="1:14" ht="15">
      <c r="A334" s="18"/>
      <c r="B334" s="66" t="s">
        <v>45</v>
      </c>
      <c r="C334" s="67" t="str">
        <f>IF(C324&gt;"",C324,"")</f>
        <v>Noah Steif</v>
      </c>
      <c r="D334" s="67" t="str">
        <f>IF(G325&gt;"",G325,"")</f>
        <v>Arttu Pihkala</v>
      </c>
      <c r="E334" s="68"/>
      <c r="F334" s="69">
        <v>5</v>
      </c>
      <c r="G334" s="69">
        <v>2</v>
      </c>
      <c r="H334" s="69">
        <v>8</v>
      </c>
      <c r="I334" s="69"/>
      <c r="J334" s="69"/>
      <c r="K334" s="70">
        <f t="shared" si="44"/>
        <v>3</v>
      </c>
      <c r="L334" s="71">
        <f t="shared" si="45"/>
        <v>0</v>
      </c>
      <c r="M334" s="72">
        <f t="shared" si="46"/>
        <v>1</v>
      </c>
      <c r="N334" s="73">
        <f t="shared" si="47"/>
      </c>
    </row>
    <row r="335" spans="1:14" ht="15">
      <c r="A335" s="18"/>
      <c r="B335" s="40" t="s">
        <v>46</v>
      </c>
      <c r="C335" s="41" t="str">
        <f>IF(C325&gt;"",C325,"")</f>
        <v>Rolands Janssons</v>
      </c>
      <c r="D335" s="41" t="str">
        <f>IF(G323&gt;"",G323,"")</f>
        <v>Veeti Valasti</v>
      </c>
      <c r="E335" s="74"/>
      <c r="F335" s="69"/>
      <c r="G335" s="43"/>
      <c r="H335" s="43"/>
      <c r="I335" s="43"/>
      <c r="J335" s="43"/>
      <c r="K335" s="44">
        <f t="shared" si="44"/>
      </c>
      <c r="L335" s="45">
        <f t="shared" si="45"/>
      </c>
      <c r="M335" s="46">
        <f t="shared" si="46"/>
      </c>
      <c r="N335" s="47">
        <f t="shared" si="47"/>
      </c>
    </row>
    <row r="336" spans="1:14" ht="15">
      <c r="A336" s="18"/>
      <c r="B336" s="58" t="s">
        <v>47</v>
      </c>
      <c r="C336" s="59" t="str">
        <f>IF(C323&gt;"",C323,"")</f>
        <v>Benjamin Brinaru</v>
      </c>
      <c r="D336" s="59" t="str">
        <f>IF(G324&gt;"",G324,"")</f>
        <v>Aleksi Räsänen</v>
      </c>
      <c r="E336" s="75"/>
      <c r="F336" s="60"/>
      <c r="G336" s="60"/>
      <c r="H336" s="60"/>
      <c r="I336" s="60"/>
      <c r="J336" s="60"/>
      <c r="K336" s="62">
        <f t="shared" si="44"/>
      </c>
      <c r="L336" s="63">
        <f t="shared" si="45"/>
      </c>
      <c r="M336" s="64">
        <f t="shared" si="46"/>
      </c>
      <c r="N336" s="65">
        <f t="shared" si="47"/>
      </c>
    </row>
    <row r="337" spans="1:14" ht="15.75">
      <c r="A337" s="5"/>
      <c r="B337" s="8"/>
      <c r="C337" s="8"/>
      <c r="D337" s="8"/>
      <c r="E337" s="8"/>
      <c r="F337" s="8"/>
      <c r="G337" s="8"/>
      <c r="H337" s="8"/>
      <c r="I337" s="184" t="s">
        <v>48</v>
      </c>
      <c r="J337" s="184"/>
      <c r="K337" s="76">
        <f>IF(ISBLANK(C323),"",SUM(K328:K336))</f>
        <v>16</v>
      </c>
      <c r="L337" s="76">
        <f>IF(ISBLANK(G323),"",SUM(L328:L336))</f>
        <v>9</v>
      </c>
      <c r="M337" s="77">
        <f>IF(ISBLANK(F328),"",SUM(M328:M336))</f>
        <v>5</v>
      </c>
      <c r="N337" s="78">
        <f>IF(ISBLANK(F328),"",SUM(N328:N336))</f>
        <v>2</v>
      </c>
    </row>
    <row r="338" spans="1:14" ht="15">
      <c r="A338" s="5"/>
      <c r="B338" s="79" t="s">
        <v>49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0"/>
    </row>
    <row r="339" spans="1:14" ht="15">
      <c r="A339" s="5"/>
      <c r="B339" s="81" t="s">
        <v>50</v>
      </c>
      <c r="C339" s="81"/>
      <c r="D339" s="81" t="s">
        <v>51</v>
      </c>
      <c r="E339" s="7"/>
      <c r="F339" s="81"/>
      <c r="G339" s="81" t="s">
        <v>52</v>
      </c>
      <c r="H339" s="7"/>
      <c r="I339" s="81"/>
      <c r="J339" s="82" t="s">
        <v>53</v>
      </c>
      <c r="K339" s="9"/>
      <c r="L339" s="8"/>
      <c r="M339" s="8"/>
      <c r="N339" s="80"/>
    </row>
    <row r="340" spans="1:14" ht="18">
      <c r="A340" s="5"/>
      <c r="B340" s="8"/>
      <c r="C340" s="8"/>
      <c r="D340" s="8"/>
      <c r="E340" s="8"/>
      <c r="F340" s="8"/>
      <c r="G340" s="8"/>
      <c r="H340" s="8"/>
      <c r="I340" s="8"/>
      <c r="J340" s="180" t="str">
        <f>IF(M337=5,C322,IF(N337=5,G322,""))</f>
        <v>MBF 1</v>
      </c>
      <c r="K340" s="180"/>
      <c r="L340" s="180"/>
      <c r="M340" s="180"/>
      <c r="N340" s="180"/>
    </row>
    <row r="341" spans="1:14" ht="18">
      <c r="A341" s="83"/>
      <c r="B341" s="84"/>
      <c r="C341" s="84"/>
      <c r="D341" s="84"/>
      <c r="E341" s="84"/>
      <c r="F341" s="84"/>
      <c r="G341" s="84"/>
      <c r="H341" s="84"/>
      <c r="I341" s="84"/>
      <c r="J341" s="85"/>
      <c r="K341" s="85"/>
      <c r="L341" s="85"/>
      <c r="M341" s="85"/>
      <c r="N341" s="86"/>
    </row>
    <row r="342" ht="15">
      <c r="B342" s="87" t="s">
        <v>54</v>
      </c>
    </row>
  </sheetData>
  <sheetProtection selectLockedCells="1" selectUnlockedCells="1"/>
  <mergeCells count="240">
    <mergeCell ref="F1:G1"/>
    <mergeCell ref="H1:N1"/>
    <mergeCell ref="F2:G2"/>
    <mergeCell ref="H2:N2"/>
    <mergeCell ref="F3:G3"/>
    <mergeCell ref="H3:N3"/>
    <mergeCell ref="F4:G4"/>
    <mergeCell ref="H4:J4"/>
    <mergeCell ref="L4:N4"/>
    <mergeCell ref="C6:D6"/>
    <mergeCell ref="G6:N6"/>
    <mergeCell ref="C7:D7"/>
    <mergeCell ref="G7:N7"/>
    <mergeCell ref="C8:D8"/>
    <mergeCell ref="G8:N8"/>
    <mergeCell ref="C9:D9"/>
    <mergeCell ref="G9:N9"/>
    <mergeCell ref="K11:L11"/>
    <mergeCell ref="I21:J21"/>
    <mergeCell ref="J24:N24"/>
    <mergeCell ref="F29:G29"/>
    <mergeCell ref="H29:N29"/>
    <mergeCell ref="F30:G30"/>
    <mergeCell ref="H30:N30"/>
    <mergeCell ref="F31:G31"/>
    <mergeCell ref="H31:N31"/>
    <mergeCell ref="F32:G32"/>
    <mergeCell ref="H32:J32"/>
    <mergeCell ref="L32:N32"/>
    <mergeCell ref="C34:D34"/>
    <mergeCell ref="G34:N34"/>
    <mergeCell ref="C35:D35"/>
    <mergeCell ref="G35:N35"/>
    <mergeCell ref="C36:D36"/>
    <mergeCell ref="G36:N36"/>
    <mergeCell ref="C37:D37"/>
    <mergeCell ref="G37:N37"/>
    <mergeCell ref="K39:L39"/>
    <mergeCell ref="I49:J49"/>
    <mergeCell ref="J52:N52"/>
    <mergeCell ref="F57:G57"/>
    <mergeCell ref="H57:N57"/>
    <mergeCell ref="F58:G58"/>
    <mergeCell ref="H58:N58"/>
    <mergeCell ref="F59:G59"/>
    <mergeCell ref="H59:N59"/>
    <mergeCell ref="F60:G60"/>
    <mergeCell ref="H60:J60"/>
    <mergeCell ref="L60:N60"/>
    <mergeCell ref="C62:D62"/>
    <mergeCell ref="G62:N62"/>
    <mergeCell ref="C63:D63"/>
    <mergeCell ref="G63:N63"/>
    <mergeCell ref="C64:D64"/>
    <mergeCell ref="G64:N64"/>
    <mergeCell ref="C65:D65"/>
    <mergeCell ref="G65:N65"/>
    <mergeCell ref="K67:L67"/>
    <mergeCell ref="I77:J77"/>
    <mergeCell ref="J80:N80"/>
    <mergeCell ref="F85:G85"/>
    <mergeCell ref="H85:N85"/>
    <mergeCell ref="F86:G86"/>
    <mergeCell ref="H86:N86"/>
    <mergeCell ref="F87:G87"/>
    <mergeCell ref="H87:N87"/>
    <mergeCell ref="F88:G88"/>
    <mergeCell ref="H88:J88"/>
    <mergeCell ref="L88:N88"/>
    <mergeCell ref="C90:D90"/>
    <mergeCell ref="G90:N90"/>
    <mergeCell ref="C91:D91"/>
    <mergeCell ref="G91:N91"/>
    <mergeCell ref="C92:D92"/>
    <mergeCell ref="G92:N92"/>
    <mergeCell ref="C93:D93"/>
    <mergeCell ref="G93:N93"/>
    <mergeCell ref="K95:L95"/>
    <mergeCell ref="I105:J105"/>
    <mergeCell ref="J108:N108"/>
    <mergeCell ref="F114:G114"/>
    <mergeCell ref="H114:N114"/>
    <mergeCell ref="F115:G115"/>
    <mergeCell ref="H115:N115"/>
    <mergeCell ref="F116:G116"/>
    <mergeCell ref="H116:N116"/>
    <mergeCell ref="F117:G117"/>
    <mergeCell ref="H117:J117"/>
    <mergeCell ref="L117:N117"/>
    <mergeCell ref="C119:D119"/>
    <mergeCell ref="G119:N119"/>
    <mergeCell ref="C120:D120"/>
    <mergeCell ref="G120:N120"/>
    <mergeCell ref="C121:D121"/>
    <mergeCell ref="G121:N121"/>
    <mergeCell ref="C122:D122"/>
    <mergeCell ref="G122:N122"/>
    <mergeCell ref="K124:L124"/>
    <mergeCell ref="I134:J134"/>
    <mergeCell ref="J137:N137"/>
    <mergeCell ref="F143:G143"/>
    <mergeCell ref="H143:N143"/>
    <mergeCell ref="F144:G144"/>
    <mergeCell ref="H144:N144"/>
    <mergeCell ref="F145:G145"/>
    <mergeCell ref="H145:N145"/>
    <mergeCell ref="F146:G146"/>
    <mergeCell ref="H146:J146"/>
    <mergeCell ref="L146:N146"/>
    <mergeCell ref="C148:D148"/>
    <mergeCell ref="G148:N148"/>
    <mergeCell ref="C149:D149"/>
    <mergeCell ref="G149:N149"/>
    <mergeCell ref="C150:D150"/>
    <mergeCell ref="G150:N150"/>
    <mergeCell ref="C151:D151"/>
    <mergeCell ref="G151:N151"/>
    <mergeCell ref="K153:L153"/>
    <mergeCell ref="I163:J163"/>
    <mergeCell ref="J166:N166"/>
    <mergeCell ref="F172:G172"/>
    <mergeCell ref="H172:N172"/>
    <mergeCell ref="F173:G173"/>
    <mergeCell ref="H173:N173"/>
    <mergeCell ref="F174:G174"/>
    <mergeCell ref="H174:N174"/>
    <mergeCell ref="F175:G175"/>
    <mergeCell ref="H175:J175"/>
    <mergeCell ref="L175:N175"/>
    <mergeCell ref="C177:D177"/>
    <mergeCell ref="G177:N177"/>
    <mergeCell ref="C178:D178"/>
    <mergeCell ref="G178:N178"/>
    <mergeCell ref="C179:D179"/>
    <mergeCell ref="G179:N179"/>
    <mergeCell ref="C180:D180"/>
    <mergeCell ref="G180:N180"/>
    <mergeCell ref="K182:L182"/>
    <mergeCell ref="I192:J192"/>
    <mergeCell ref="J195:N195"/>
    <mergeCell ref="F201:G201"/>
    <mergeCell ref="H201:N201"/>
    <mergeCell ref="F202:G202"/>
    <mergeCell ref="H202:N202"/>
    <mergeCell ref="F203:G203"/>
    <mergeCell ref="H203:N203"/>
    <mergeCell ref="F204:G204"/>
    <mergeCell ref="H204:J204"/>
    <mergeCell ref="L204:N204"/>
    <mergeCell ref="C206:D206"/>
    <mergeCell ref="G206:N206"/>
    <mergeCell ref="C207:D207"/>
    <mergeCell ref="G207:N207"/>
    <mergeCell ref="C208:D208"/>
    <mergeCell ref="G208:N208"/>
    <mergeCell ref="C209:D209"/>
    <mergeCell ref="G209:N209"/>
    <mergeCell ref="K211:L211"/>
    <mergeCell ref="I221:J221"/>
    <mergeCell ref="J224:N224"/>
    <mergeCell ref="F230:G230"/>
    <mergeCell ref="H230:N230"/>
    <mergeCell ref="F231:G231"/>
    <mergeCell ref="H231:N231"/>
    <mergeCell ref="F232:G232"/>
    <mergeCell ref="H232:N232"/>
    <mergeCell ref="F233:G233"/>
    <mergeCell ref="H233:J233"/>
    <mergeCell ref="L233:N233"/>
    <mergeCell ref="C235:D235"/>
    <mergeCell ref="G235:N235"/>
    <mergeCell ref="C236:D236"/>
    <mergeCell ref="G236:N236"/>
    <mergeCell ref="C237:D237"/>
    <mergeCell ref="G237:N237"/>
    <mergeCell ref="C238:D238"/>
    <mergeCell ref="G238:N238"/>
    <mergeCell ref="K240:L240"/>
    <mergeCell ref="I250:J250"/>
    <mergeCell ref="J253:N253"/>
    <mergeCell ref="F259:G259"/>
    <mergeCell ref="H259:N259"/>
    <mergeCell ref="F260:G260"/>
    <mergeCell ref="H260:N260"/>
    <mergeCell ref="F261:G261"/>
    <mergeCell ref="H261:N261"/>
    <mergeCell ref="F262:G262"/>
    <mergeCell ref="H262:J262"/>
    <mergeCell ref="L262:N262"/>
    <mergeCell ref="C264:D264"/>
    <mergeCell ref="G264:N264"/>
    <mergeCell ref="C265:D265"/>
    <mergeCell ref="G265:N265"/>
    <mergeCell ref="C266:D266"/>
    <mergeCell ref="G266:N266"/>
    <mergeCell ref="C267:D267"/>
    <mergeCell ref="G267:N267"/>
    <mergeCell ref="K269:L269"/>
    <mergeCell ref="I279:J279"/>
    <mergeCell ref="J282:N282"/>
    <mergeCell ref="F288:G288"/>
    <mergeCell ref="H288:N288"/>
    <mergeCell ref="F289:G289"/>
    <mergeCell ref="H289:N289"/>
    <mergeCell ref="F290:G290"/>
    <mergeCell ref="H290:N290"/>
    <mergeCell ref="F291:G291"/>
    <mergeCell ref="H291:J291"/>
    <mergeCell ref="L291:N291"/>
    <mergeCell ref="C293:D293"/>
    <mergeCell ref="G293:N293"/>
    <mergeCell ref="C294:D294"/>
    <mergeCell ref="G294:N294"/>
    <mergeCell ref="C295:D295"/>
    <mergeCell ref="G295:N295"/>
    <mergeCell ref="C296:D296"/>
    <mergeCell ref="G296:N296"/>
    <mergeCell ref="K298:L298"/>
    <mergeCell ref="I308:J308"/>
    <mergeCell ref="J311:N311"/>
    <mergeCell ref="F317:G317"/>
    <mergeCell ref="H317:N317"/>
    <mergeCell ref="F318:G318"/>
    <mergeCell ref="H318:N318"/>
    <mergeCell ref="F319:G319"/>
    <mergeCell ref="H319:N319"/>
    <mergeCell ref="F320:G320"/>
    <mergeCell ref="H320:J320"/>
    <mergeCell ref="L320:N320"/>
    <mergeCell ref="C322:D322"/>
    <mergeCell ref="G322:N322"/>
    <mergeCell ref="C323:D323"/>
    <mergeCell ref="G323:N323"/>
    <mergeCell ref="J340:N340"/>
    <mergeCell ref="C324:D324"/>
    <mergeCell ref="G324:N324"/>
    <mergeCell ref="C325:D325"/>
    <mergeCell ref="G325:N325"/>
    <mergeCell ref="K327:L327"/>
    <mergeCell ref="I337:J3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27" sqref="K27"/>
    </sheetView>
  </sheetViews>
  <sheetFormatPr defaultColWidth="9.6640625" defaultRowHeight="15"/>
  <cols>
    <col min="1" max="1" width="2.88671875" style="0" customWidth="1"/>
    <col min="2" max="2" width="5.77734375" style="0" customWidth="1"/>
    <col min="3" max="4" width="14.10546875" style="0" customWidth="1"/>
    <col min="5" max="5" width="2.77734375" style="0" customWidth="1"/>
    <col min="6" max="15" width="4.3359375" style="0" customWidth="1"/>
  </cols>
  <sheetData>
    <row r="1" ht="15">
      <c r="B1" t="s">
        <v>138</v>
      </c>
    </row>
    <row r="2" spans="1:15" ht="15.75">
      <c r="A2" s="90"/>
      <c r="B2" s="91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</row>
    <row r="3" spans="1:15" ht="15.75">
      <c r="A3" s="95"/>
      <c r="B3" s="9"/>
      <c r="C3" s="30" t="s">
        <v>139</v>
      </c>
      <c r="D3" s="8"/>
      <c r="E3" s="8"/>
      <c r="F3" s="9"/>
      <c r="G3" s="96" t="s">
        <v>1</v>
      </c>
      <c r="H3" s="97"/>
      <c r="I3" s="201" t="s">
        <v>140</v>
      </c>
      <c r="J3" s="201"/>
      <c r="K3" s="201"/>
      <c r="L3" s="201"/>
      <c r="M3" s="201"/>
      <c r="N3" s="201"/>
      <c r="O3" s="98"/>
    </row>
    <row r="4" spans="1:15" ht="20.25">
      <c r="A4" s="95"/>
      <c r="B4" s="10"/>
      <c r="C4" s="99" t="s">
        <v>141</v>
      </c>
      <c r="D4" s="8"/>
      <c r="E4" s="8"/>
      <c r="F4" s="9"/>
      <c r="G4" s="96" t="s">
        <v>4</v>
      </c>
      <c r="H4" s="97"/>
      <c r="I4" s="201"/>
      <c r="J4" s="201"/>
      <c r="K4" s="201"/>
      <c r="L4" s="201"/>
      <c r="M4" s="201"/>
      <c r="N4" s="201"/>
      <c r="O4" s="98"/>
    </row>
    <row r="5" spans="1:15" ht="15">
      <c r="A5" s="95"/>
      <c r="B5" s="8"/>
      <c r="C5" s="100" t="s">
        <v>142</v>
      </c>
      <c r="D5" s="8"/>
      <c r="E5" s="8"/>
      <c r="F5" s="8"/>
      <c r="G5" s="96" t="s">
        <v>7</v>
      </c>
      <c r="H5" s="101"/>
      <c r="I5" s="201" t="s">
        <v>143</v>
      </c>
      <c r="J5" s="201"/>
      <c r="K5" s="201"/>
      <c r="L5" s="201"/>
      <c r="M5" s="201"/>
      <c r="N5" s="201"/>
      <c r="O5" s="98"/>
    </row>
    <row r="6" spans="1:15" ht="15.75">
      <c r="A6" s="95"/>
      <c r="B6" s="8"/>
      <c r="C6" s="8"/>
      <c r="D6" s="8"/>
      <c r="E6" s="8"/>
      <c r="F6" s="8"/>
      <c r="G6" s="96" t="s">
        <v>144</v>
      </c>
      <c r="H6" s="97"/>
      <c r="I6" s="202">
        <v>42483</v>
      </c>
      <c r="J6" s="202"/>
      <c r="K6" s="202"/>
      <c r="L6" s="102" t="s">
        <v>145</v>
      </c>
      <c r="M6" s="203">
        <v>0.5</v>
      </c>
      <c r="N6" s="203"/>
      <c r="O6" s="98"/>
    </row>
    <row r="7" spans="1:15" ht="15">
      <c r="A7" s="95"/>
      <c r="B7" s="9"/>
      <c r="C7" s="27" t="s">
        <v>146</v>
      </c>
      <c r="D7" s="8"/>
      <c r="E7" s="8"/>
      <c r="F7" s="8"/>
      <c r="G7" s="27" t="s">
        <v>146</v>
      </c>
      <c r="H7" s="8"/>
      <c r="I7" s="8"/>
      <c r="J7" s="8"/>
      <c r="K7" s="8"/>
      <c r="L7" s="8"/>
      <c r="M7" s="8"/>
      <c r="N7" s="8"/>
      <c r="O7" s="103"/>
    </row>
    <row r="8" spans="1:15" ht="15.75">
      <c r="A8" s="98"/>
      <c r="B8" s="104" t="s">
        <v>13</v>
      </c>
      <c r="C8" s="204" t="s">
        <v>147</v>
      </c>
      <c r="D8" s="204"/>
      <c r="E8" s="105"/>
      <c r="F8" s="106" t="s">
        <v>15</v>
      </c>
      <c r="G8" s="204" t="s">
        <v>84</v>
      </c>
      <c r="H8" s="204"/>
      <c r="I8" s="204"/>
      <c r="J8" s="204"/>
      <c r="K8" s="204"/>
      <c r="L8" s="204"/>
      <c r="M8" s="204"/>
      <c r="N8" s="204"/>
      <c r="O8" s="98"/>
    </row>
    <row r="9" spans="1:15" ht="15">
      <c r="A9" s="98"/>
      <c r="B9" s="107" t="s">
        <v>17</v>
      </c>
      <c r="C9" s="198" t="s">
        <v>148</v>
      </c>
      <c r="D9" s="198"/>
      <c r="E9" s="108"/>
      <c r="F9" s="109" t="s">
        <v>19</v>
      </c>
      <c r="G9" s="198" t="s">
        <v>149</v>
      </c>
      <c r="H9" s="198"/>
      <c r="I9" s="198"/>
      <c r="J9" s="198"/>
      <c r="K9" s="198"/>
      <c r="L9" s="198"/>
      <c r="M9" s="198"/>
      <c r="N9" s="198"/>
      <c r="O9" s="98"/>
    </row>
    <row r="10" spans="1:15" ht="15">
      <c r="A10" s="98"/>
      <c r="B10" s="110" t="s">
        <v>21</v>
      </c>
      <c r="C10" s="198" t="s">
        <v>150</v>
      </c>
      <c r="D10" s="198"/>
      <c r="E10" s="108"/>
      <c r="F10" s="111" t="s">
        <v>23</v>
      </c>
      <c r="G10" s="198" t="s">
        <v>151</v>
      </c>
      <c r="H10" s="198"/>
      <c r="I10" s="198"/>
      <c r="J10" s="198"/>
      <c r="K10" s="198"/>
      <c r="L10" s="198"/>
      <c r="M10" s="198"/>
      <c r="N10" s="198"/>
      <c r="O10" s="98"/>
    </row>
    <row r="11" spans="1:15" ht="15">
      <c r="A11" s="95"/>
      <c r="B11" s="112" t="s">
        <v>152</v>
      </c>
      <c r="C11" s="113"/>
      <c r="D11" s="114"/>
      <c r="E11" s="115"/>
      <c r="F11" s="112" t="s">
        <v>152</v>
      </c>
      <c r="G11" s="116"/>
      <c r="H11" s="116"/>
      <c r="I11" s="116"/>
      <c r="J11" s="116"/>
      <c r="K11" s="116"/>
      <c r="L11" s="116"/>
      <c r="M11" s="116"/>
      <c r="N11" s="116"/>
      <c r="O11" s="103"/>
    </row>
    <row r="12" spans="1:15" ht="15">
      <c r="A12" s="98"/>
      <c r="B12" s="107"/>
      <c r="C12" s="198" t="s">
        <v>148</v>
      </c>
      <c r="D12" s="198"/>
      <c r="E12" s="108"/>
      <c r="F12" s="109"/>
      <c r="G12" s="198" t="s">
        <v>149</v>
      </c>
      <c r="H12" s="198"/>
      <c r="I12" s="198"/>
      <c r="J12" s="198"/>
      <c r="K12" s="198"/>
      <c r="L12" s="198"/>
      <c r="M12" s="198"/>
      <c r="N12" s="198"/>
      <c r="O12" s="98"/>
    </row>
    <row r="13" spans="1:15" ht="15">
      <c r="A13" s="98"/>
      <c r="B13" s="117"/>
      <c r="C13" s="198" t="s">
        <v>150</v>
      </c>
      <c r="D13" s="198"/>
      <c r="E13" s="108"/>
      <c r="F13" s="118"/>
      <c r="G13" s="198" t="s">
        <v>151</v>
      </c>
      <c r="H13" s="198"/>
      <c r="I13" s="198"/>
      <c r="J13" s="198"/>
      <c r="K13" s="198"/>
      <c r="L13" s="198"/>
      <c r="M13" s="198"/>
      <c r="N13" s="198"/>
      <c r="O13" s="98"/>
    </row>
    <row r="14" spans="1:15" ht="15.75">
      <c r="A14" s="95"/>
      <c r="B14" s="8"/>
      <c r="C14" s="8"/>
      <c r="D14" s="8"/>
      <c r="E14" s="8"/>
      <c r="F14" s="13" t="s">
        <v>153</v>
      </c>
      <c r="G14" s="27"/>
      <c r="H14" s="27"/>
      <c r="I14" s="27"/>
      <c r="J14" s="8"/>
      <c r="K14" s="8"/>
      <c r="L14" s="8"/>
      <c r="M14" s="28"/>
      <c r="N14" s="9"/>
      <c r="O14" s="103"/>
    </row>
    <row r="15" spans="1:15" ht="15">
      <c r="A15" s="95"/>
      <c r="B15" s="79" t="s">
        <v>154</v>
      </c>
      <c r="C15" s="8"/>
      <c r="D15" s="8"/>
      <c r="E15" s="8"/>
      <c r="F15" s="119" t="s">
        <v>31</v>
      </c>
      <c r="G15" s="119" t="s">
        <v>32</v>
      </c>
      <c r="H15" s="119" t="s">
        <v>33</v>
      </c>
      <c r="I15" s="119" t="s">
        <v>34</v>
      </c>
      <c r="J15" s="119" t="s">
        <v>35</v>
      </c>
      <c r="K15" s="199" t="s">
        <v>36</v>
      </c>
      <c r="L15" s="199"/>
      <c r="M15" s="120" t="s">
        <v>37</v>
      </c>
      <c r="N15" s="120" t="s">
        <v>38</v>
      </c>
      <c r="O15" s="98"/>
    </row>
    <row r="16" spans="1:15" ht="15">
      <c r="A16" s="98"/>
      <c r="B16" s="121" t="s">
        <v>39</v>
      </c>
      <c r="C16" s="122" t="str">
        <f>IF(C9&gt;"",C9&amp;" - "&amp;G9,"")</f>
        <v>Sinishin Alisa - Ella Kellow</v>
      </c>
      <c r="D16" s="123"/>
      <c r="E16" s="124"/>
      <c r="F16" s="43">
        <v>-16</v>
      </c>
      <c r="G16" s="43">
        <v>8</v>
      </c>
      <c r="H16" s="43">
        <v>5</v>
      </c>
      <c r="I16" s="43">
        <v>5</v>
      </c>
      <c r="J16" s="43"/>
      <c r="K16" s="125">
        <f>IF(ISBLANK(F16),"",COUNTIF(F16:J16,"&gt;=0"))</f>
        <v>3</v>
      </c>
      <c r="L16" s="126">
        <f>IF(ISBLANK(F16),"",(IF(LEFT(F16,1)="-",1,0)+IF(LEFT(G16,1)="-",1,0)+IF(LEFT(H16,1)="-",1,0)+IF(LEFT(I16,1)="-",1,0)+IF(LEFT(J16,1)="-",1,0)))</f>
        <v>1</v>
      </c>
      <c r="M16" s="127">
        <f aca="true" t="shared" si="0" ref="M16:N20">IF(K16=3,1,"")</f>
        <v>1</v>
      </c>
      <c r="N16" s="128">
        <f t="shared" si="0"/>
      </c>
      <c r="O16" s="98"/>
    </row>
    <row r="17" spans="1:15" ht="15">
      <c r="A17" s="98"/>
      <c r="B17" s="121" t="s">
        <v>40</v>
      </c>
      <c r="C17" s="123" t="str">
        <f>IF(C10&gt;"",C10&amp;" - "&amp;G10,"")</f>
        <v>Hyppönen Päivi - Kaarina Saarialho</v>
      </c>
      <c r="D17" s="122"/>
      <c r="E17" s="124"/>
      <c r="F17" s="42">
        <v>-5</v>
      </c>
      <c r="G17" s="43">
        <v>-3</v>
      </c>
      <c r="H17" s="43">
        <v>-3</v>
      </c>
      <c r="I17" s="43"/>
      <c r="J17" s="43"/>
      <c r="K17" s="125">
        <f>IF(ISBLANK(F17),"",COUNTIF(F17:J17,"&gt;=0"))</f>
        <v>0</v>
      </c>
      <c r="L17" s="126">
        <f>IF(ISBLANK(F17),"",(IF(LEFT(F17,1)="-",1,0)+IF(LEFT(G17,1)="-",1,0)+IF(LEFT(H17,1)="-",1,0)+IF(LEFT(I17,1)="-",1,0)+IF(LEFT(J17,1)="-",1,0)))</f>
        <v>3</v>
      </c>
      <c r="M17" s="127">
        <f t="shared" si="0"/>
      </c>
      <c r="N17" s="128">
        <f t="shared" si="0"/>
        <v>1</v>
      </c>
      <c r="O17" s="98"/>
    </row>
    <row r="18" spans="1:15" ht="15">
      <c r="A18" s="98"/>
      <c r="B18" s="129" t="s">
        <v>155</v>
      </c>
      <c r="C18" s="130" t="str">
        <f>IF(C12&gt;"",C12&amp;" / "&amp;C13,"")</f>
        <v>Sinishin Alisa / Hyppönen Päivi</v>
      </c>
      <c r="D18" s="131" t="str">
        <f>IF(G12&gt;"",G12&amp;" / "&amp;G13,"")</f>
        <v>Ella Kellow / Kaarina Saarialho</v>
      </c>
      <c r="E18" s="132"/>
      <c r="F18" s="133">
        <v>-2</v>
      </c>
      <c r="G18" s="134">
        <v>-7</v>
      </c>
      <c r="H18" s="135">
        <v>-7</v>
      </c>
      <c r="I18" s="135"/>
      <c r="J18" s="135"/>
      <c r="K18" s="125">
        <f>IF(ISBLANK(F18),"",COUNTIF(F18:J18,"&gt;=0"))</f>
        <v>0</v>
      </c>
      <c r="L18" s="126">
        <f>IF(ISBLANK(F18),"",(IF(LEFT(F18,1)="-",1,0)+IF(LEFT(G18,1)="-",1,0)+IF(LEFT(H18,1)="-",1,0)+IF(LEFT(I18,1)="-",1,0)+IF(LEFT(J18,1)="-",1,0)))</f>
        <v>3</v>
      </c>
      <c r="M18" s="127">
        <f t="shared" si="0"/>
      </c>
      <c r="N18" s="128">
        <f t="shared" si="0"/>
        <v>1</v>
      </c>
      <c r="O18" s="98"/>
    </row>
    <row r="19" spans="1:15" ht="15">
      <c r="A19" s="98"/>
      <c r="B19" s="121" t="s">
        <v>47</v>
      </c>
      <c r="C19" s="123" t="str">
        <f>IF(C9&gt;"",C9&amp;" - "&amp;G10,"")</f>
        <v>Sinishin Alisa - Kaarina Saarialho</v>
      </c>
      <c r="D19" s="122"/>
      <c r="E19" s="124"/>
      <c r="F19" s="69">
        <v>-6</v>
      </c>
      <c r="G19" s="43">
        <v>-3</v>
      </c>
      <c r="H19" s="43">
        <v>-5</v>
      </c>
      <c r="I19" s="43"/>
      <c r="J19" s="43"/>
      <c r="K19" s="125">
        <f>IF(ISBLANK(F19),"",COUNTIF(F19:J19,"&gt;=0"))</f>
        <v>0</v>
      </c>
      <c r="L19" s="126">
        <f>IF(ISBLANK(F19),"",(IF(LEFT(F19,1)="-",1,0)+IF(LEFT(G19,1)="-",1,0)+IF(LEFT(H19,1)="-",1,0)+IF(LEFT(I19,1)="-",1,0)+IF(LEFT(J19,1)="-",1,0)))</f>
        <v>3</v>
      </c>
      <c r="M19" s="127">
        <f t="shared" si="0"/>
      </c>
      <c r="N19" s="128">
        <f t="shared" si="0"/>
        <v>1</v>
      </c>
      <c r="O19" s="98"/>
    </row>
    <row r="20" spans="1:15" ht="15">
      <c r="A20" s="98"/>
      <c r="B20" s="121" t="s">
        <v>42</v>
      </c>
      <c r="C20" s="123" t="str">
        <f>IF(C10&gt;"",C10&amp;" - "&amp;G9,"")</f>
        <v>Hyppönen Päivi - Ella Kellow</v>
      </c>
      <c r="D20" s="122"/>
      <c r="E20" s="124"/>
      <c r="F20" s="43"/>
      <c r="G20" s="43"/>
      <c r="H20" s="43"/>
      <c r="I20" s="43"/>
      <c r="J20" s="43"/>
      <c r="K20" s="125">
        <f>IF(ISBLANK(F20),"",COUNTIF(F20:J20,"&gt;=0"))</f>
      </c>
      <c r="L20" s="136">
        <f>IF(ISBLANK(F20),"",(IF(LEFT(F20,1)="-",1,0)+IF(LEFT(G20,1)="-",1,0)+IF(LEFT(H20,1)="-",1,0)+IF(LEFT(I20,1)="-",1,0)+IF(LEFT(J20,1)="-",1,0)))</f>
      </c>
      <c r="M20" s="127">
        <f t="shared" si="0"/>
      </c>
      <c r="N20" s="128">
        <f t="shared" si="0"/>
      </c>
      <c r="O20" s="98"/>
    </row>
    <row r="21" spans="1:15" ht="15.75">
      <c r="A21" s="95"/>
      <c r="B21" s="8"/>
      <c r="C21" s="8"/>
      <c r="D21" s="8"/>
      <c r="E21" s="8"/>
      <c r="F21" s="8"/>
      <c r="G21" s="8"/>
      <c r="H21" s="8"/>
      <c r="I21" s="137" t="s">
        <v>48</v>
      </c>
      <c r="J21" s="138"/>
      <c r="K21" s="139">
        <f>IF(ISBLANK(D16),"",SUM(K16:K20))</f>
      </c>
      <c r="L21" s="139">
        <f>IF(ISBLANK(E16),"",SUM(L16:L20))</f>
      </c>
      <c r="M21" s="140">
        <f>IF(ISBLANK(F16),"",SUM(M16:M20))</f>
        <v>1</v>
      </c>
      <c r="N21" s="141">
        <f>IF(ISBLANK(F16),"",SUM(N16:N20))</f>
        <v>3</v>
      </c>
      <c r="O21" s="98"/>
    </row>
    <row r="22" spans="1:15" ht="15">
      <c r="A22" s="95"/>
      <c r="B22" s="30" t="s">
        <v>49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3"/>
    </row>
    <row r="23" spans="1:15" ht="15">
      <c r="A23" s="95"/>
      <c r="B23" s="81" t="s">
        <v>50</v>
      </c>
      <c r="C23" s="81"/>
      <c r="D23" s="81" t="s">
        <v>51</v>
      </c>
      <c r="E23" s="7"/>
      <c r="F23" s="81"/>
      <c r="G23" s="81" t="s">
        <v>52</v>
      </c>
      <c r="H23" s="7"/>
      <c r="I23" s="81"/>
      <c r="J23" s="82" t="s">
        <v>53</v>
      </c>
      <c r="K23" s="9"/>
      <c r="L23" s="8"/>
      <c r="M23" s="8"/>
      <c r="N23" s="8"/>
      <c r="O23" s="103"/>
    </row>
    <row r="24" spans="1:15" ht="18">
      <c r="A24" s="95"/>
      <c r="B24" s="8"/>
      <c r="C24" s="8"/>
      <c r="D24" s="8"/>
      <c r="E24" s="8"/>
      <c r="F24" s="8"/>
      <c r="G24" s="8"/>
      <c r="H24" s="8"/>
      <c r="I24" s="8"/>
      <c r="J24" s="200" t="str">
        <f>IF(M21=3,C8,IF(N21=3,G8,""))</f>
        <v>MBF</v>
      </c>
      <c r="K24" s="200"/>
      <c r="L24" s="200"/>
      <c r="M24" s="200"/>
      <c r="N24" s="200"/>
      <c r="O24" s="98"/>
    </row>
    <row r="25" spans="1:15" ht="18">
      <c r="A25" s="142"/>
      <c r="B25" s="143"/>
      <c r="C25" s="143"/>
      <c r="D25" s="143"/>
      <c r="E25" s="143"/>
      <c r="F25" s="143"/>
      <c r="G25" s="143"/>
      <c r="H25" s="143"/>
      <c r="I25" s="143"/>
      <c r="J25" s="144"/>
      <c r="K25" s="144"/>
      <c r="L25" s="144"/>
      <c r="M25" s="144"/>
      <c r="N25" s="144"/>
      <c r="O25" s="145"/>
    </row>
    <row r="26" ht="15">
      <c r="B26" s="87" t="s">
        <v>156</v>
      </c>
    </row>
  </sheetData>
  <sheetProtection selectLockedCells="1" selectUnlockedCells="1"/>
  <mergeCells count="17">
    <mergeCell ref="I3:N3"/>
    <mergeCell ref="I4:N4"/>
    <mergeCell ref="I5:N5"/>
    <mergeCell ref="I6:K6"/>
    <mergeCell ref="M6:N6"/>
    <mergeCell ref="C8:D8"/>
    <mergeCell ref="G8:N8"/>
    <mergeCell ref="C13:D13"/>
    <mergeCell ref="G13:N13"/>
    <mergeCell ref="K15:L15"/>
    <mergeCell ref="J24:N24"/>
    <mergeCell ref="C9:D9"/>
    <mergeCell ref="G9:N9"/>
    <mergeCell ref="C10:D10"/>
    <mergeCell ref="G10:N10"/>
    <mergeCell ref="C12:D12"/>
    <mergeCell ref="G12:N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Roman,Normaali"&amp;A</oddHeader>
    <oddFooter>&amp;C&amp;"Times New Roman,Normaali"Sivu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P3" sqref="P3"/>
    </sheetView>
  </sheetViews>
  <sheetFormatPr defaultColWidth="8.88671875" defaultRowHeight="15"/>
  <cols>
    <col min="1" max="1" width="2.88671875" style="0" customWidth="1"/>
    <col min="2" max="2" width="5.10546875" style="0" customWidth="1"/>
    <col min="3" max="3" width="17.88671875" style="0" customWidth="1"/>
  </cols>
  <sheetData>
    <row r="1" ht="15.75" thickBot="1"/>
    <row r="2" spans="1:10" ht="18">
      <c r="A2" s="146"/>
      <c r="B2" s="147" t="s">
        <v>157</v>
      </c>
      <c r="C2" s="148"/>
      <c r="D2" s="148"/>
      <c r="E2" s="149"/>
      <c r="F2" s="150"/>
      <c r="G2" s="151"/>
      <c r="H2" s="151"/>
      <c r="I2" s="152"/>
      <c r="J2" s="152"/>
    </row>
    <row r="3" spans="1:10" ht="15">
      <c r="A3" s="146"/>
      <c r="B3" s="153" t="s">
        <v>158</v>
      </c>
      <c r="C3" s="152"/>
      <c r="D3" s="152"/>
      <c r="E3" s="154"/>
      <c r="F3" s="150"/>
      <c r="G3" s="151"/>
      <c r="H3" s="151"/>
      <c r="I3" s="152"/>
      <c r="J3" s="152"/>
    </row>
    <row r="4" spans="1:10" ht="15.75" thickBot="1">
      <c r="A4" s="146"/>
      <c r="B4" s="155" t="s">
        <v>159</v>
      </c>
      <c r="C4" s="156"/>
      <c r="D4" s="156"/>
      <c r="E4" s="157"/>
      <c r="F4" s="150"/>
      <c r="G4" s="151"/>
      <c r="H4" s="151"/>
      <c r="I4" s="152"/>
      <c r="J4" s="152"/>
    </row>
    <row r="5" spans="1:10" ht="15">
      <c r="A5" s="158"/>
      <c r="B5" s="159"/>
      <c r="C5" s="159"/>
      <c r="D5" s="159"/>
      <c r="E5" s="159"/>
      <c r="F5" s="158"/>
      <c r="G5" s="158"/>
      <c r="H5" s="158"/>
      <c r="I5" s="152"/>
      <c r="J5" s="152"/>
    </row>
    <row r="6" spans="1:10" ht="15">
      <c r="A6" s="160"/>
      <c r="B6" s="160" t="s">
        <v>160</v>
      </c>
      <c r="C6" s="160" t="s">
        <v>161</v>
      </c>
      <c r="D6" s="160" t="s">
        <v>162</v>
      </c>
      <c r="E6" s="160" t="s">
        <v>163</v>
      </c>
      <c r="F6" s="160" t="s">
        <v>36</v>
      </c>
      <c r="G6" s="160" t="s">
        <v>164</v>
      </c>
      <c r="H6" s="160" t="s">
        <v>165</v>
      </c>
      <c r="I6" s="161"/>
      <c r="J6" s="162"/>
    </row>
    <row r="7" spans="1:10" ht="15">
      <c r="A7" s="160" t="s">
        <v>166</v>
      </c>
      <c r="B7" s="160" t="s">
        <v>167</v>
      </c>
      <c r="C7" s="160" t="s">
        <v>168</v>
      </c>
      <c r="D7" s="160" t="s">
        <v>169</v>
      </c>
      <c r="E7" s="160"/>
      <c r="F7" s="160"/>
      <c r="G7" s="160"/>
      <c r="H7" s="160" t="s">
        <v>166</v>
      </c>
      <c r="I7" s="161"/>
      <c r="J7" s="162"/>
    </row>
    <row r="8" spans="1:10" ht="15">
      <c r="A8" s="160" t="s">
        <v>170</v>
      </c>
      <c r="B8" s="160" t="s">
        <v>171</v>
      </c>
      <c r="C8" s="160" t="s">
        <v>172</v>
      </c>
      <c r="D8" s="160" t="s">
        <v>173</v>
      </c>
      <c r="E8" s="160"/>
      <c r="F8" s="160"/>
      <c r="G8" s="160"/>
      <c r="H8" s="160" t="s">
        <v>170</v>
      </c>
      <c r="I8" s="161"/>
      <c r="J8" s="162"/>
    </row>
    <row r="9" spans="1:10" ht="15">
      <c r="A9" s="160" t="s">
        <v>174</v>
      </c>
      <c r="B9" s="160" t="s">
        <v>175</v>
      </c>
      <c r="C9" s="160" t="s">
        <v>176</v>
      </c>
      <c r="D9" s="160" t="s">
        <v>84</v>
      </c>
      <c r="E9" s="160"/>
      <c r="F9" s="160"/>
      <c r="G9" s="160"/>
      <c r="H9" s="160" t="s">
        <v>174</v>
      </c>
      <c r="I9" s="161"/>
      <c r="J9" s="162"/>
    </row>
    <row r="10" spans="1:10" ht="15">
      <c r="A10" s="160" t="s">
        <v>177</v>
      </c>
      <c r="B10" s="160"/>
      <c r="C10" s="160"/>
      <c r="D10" s="160"/>
      <c r="E10" s="160"/>
      <c r="F10" s="160"/>
      <c r="G10" s="160"/>
      <c r="H10" s="160"/>
      <c r="I10" s="161"/>
      <c r="J10" s="162"/>
    </row>
    <row r="11" spans="1:10" ht="15">
      <c r="A11" s="163"/>
      <c r="B11" s="163"/>
      <c r="C11" s="164"/>
      <c r="D11" s="164"/>
      <c r="E11" s="164"/>
      <c r="F11" s="164"/>
      <c r="G11" s="164"/>
      <c r="H11" s="164"/>
      <c r="I11" s="165"/>
      <c r="J11" s="165"/>
    </row>
    <row r="12" spans="1:10" ht="15">
      <c r="A12" s="162"/>
      <c r="B12" s="166"/>
      <c r="C12" s="160"/>
      <c r="D12" s="160" t="s">
        <v>178</v>
      </c>
      <c r="E12" s="160" t="s">
        <v>179</v>
      </c>
      <c r="F12" s="160" t="s">
        <v>180</v>
      </c>
      <c r="G12" s="160" t="s">
        <v>181</v>
      </c>
      <c r="H12" s="160" t="s">
        <v>182</v>
      </c>
      <c r="I12" s="160" t="s">
        <v>183</v>
      </c>
      <c r="J12" s="160" t="s">
        <v>52</v>
      </c>
    </row>
    <row r="13" spans="1:10" ht="15">
      <c r="A13" s="162"/>
      <c r="B13" s="166"/>
      <c r="C13" s="160" t="s">
        <v>184</v>
      </c>
      <c r="D13" s="160" t="s">
        <v>170</v>
      </c>
      <c r="E13" s="160" t="s">
        <v>185</v>
      </c>
      <c r="F13" s="160" t="s">
        <v>186</v>
      </c>
      <c r="G13" s="160"/>
      <c r="H13" s="160"/>
      <c r="I13" s="160" t="s">
        <v>187</v>
      </c>
      <c r="J13" s="160" t="s">
        <v>177</v>
      </c>
    </row>
    <row r="14" spans="1:10" ht="15">
      <c r="A14" s="162"/>
      <c r="B14" s="166"/>
      <c r="C14" s="160" t="s">
        <v>188</v>
      </c>
      <c r="D14" s="160"/>
      <c r="E14" s="160"/>
      <c r="F14" s="160"/>
      <c r="G14" s="160"/>
      <c r="H14" s="160"/>
      <c r="I14" s="160"/>
      <c r="J14" s="160" t="s">
        <v>174</v>
      </c>
    </row>
    <row r="15" spans="1:10" ht="15">
      <c r="A15" s="162"/>
      <c r="B15" s="166"/>
      <c r="C15" s="160" t="s">
        <v>189</v>
      </c>
      <c r="D15" s="160"/>
      <c r="E15" s="160"/>
      <c r="F15" s="160"/>
      <c r="G15" s="160"/>
      <c r="H15" s="160"/>
      <c r="I15" s="160"/>
      <c r="J15" s="160" t="s">
        <v>170</v>
      </c>
    </row>
    <row r="16" spans="1:10" ht="15">
      <c r="A16" s="162"/>
      <c r="B16" s="166"/>
      <c r="C16" s="160" t="s">
        <v>190</v>
      </c>
      <c r="D16" s="160" t="s">
        <v>191</v>
      </c>
      <c r="E16" s="160" t="s">
        <v>170</v>
      </c>
      <c r="F16" s="160" t="s">
        <v>177</v>
      </c>
      <c r="G16" s="160"/>
      <c r="H16" s="160"/>
      <c r="I16" s="160" t="s">
        <v>187</v>
      </c>
      <c r="J16" s="160" t="s">
        <v>177</v>
      </c>
    </row>
    <row r="17" spans="1:10" ht="15">
      <c r="A17" s="162"/>
      <c r="B17" s="166"/>
      <c r="C17" s="160" t="s">
        <v>192</v>
      </c>
      <c r="D17" s="160" t="s">
        <v>193</v>
      </c>
      <c r="E17" s="160" t="s">
        <v>194</v>
      </c>
      <c r="F17" s="160" t="s">
        <v>195</v>
      </c>
      <c r="G17" s="160" t="s">
        <v>196</v>
      </c>
      <c r="H17" s="160"/>
      <c r="I17" s="160" t="s">
        <v>197</v>
      </c>
      <c r="J17" s="160" t="s">
        <v>174</v>
      </c>
    </row>
    <row r="18" spans="1:10" ht="15">
      <c r="A18" s="162"/>
      <c r="B18" s="166"/>
      <c r="C18" s="160" t="s">
        <v>198</v>
      </c>
      <c r="D18" s="160"/>
      <c r="E18" s="160"/>
      <c r="F18" s="160"/>
      <c r="G18" s="160"/>
      <c r="H18" s="160"/>
      <c r="I18" s="160"/>
      <c r="J18" s="160" t="s">
        <v>166</v>
      </c>
    </row>
    <row r="19" spans="1:10" ht="15">
      <c r="A19" s="162"/>
      <c r="B19" s="162"/>
      <c r="C19" s="163"/>
      <c r="D19" s="163"/>
      <c r="E19" s="167"/>
      <c r="F19" s="163"/>
      <c r="G19" s="163"/>
      <c r="H19" s="163"/>
      <c r="I19" s="163"/>
      <c r="J19" s="163"/>
    </row>
    <row r="20" spans="1:10" ht="15">
      <c r="A20" s="160"/>
      <c r="B20" s="160" t="s">
        <v>160</v>
      </c>
      <c r="C20" s="160" t="s">
        <v>199</v>
      </c>
      <c r="D20" s="160" t="s">
        <v>162</v>
      </c>
      <c r="E20" s="160" t="s">
        <v>163</v>
      </c>
      <c r="F20" s="160" t="s">
        <v>36</v>
      </c>
      <c r="G20" s="160" t="s">
        <v>164</v>
      </c>
      <c r="H20" s="160" t="s">
        <v>165</v>
      </c>
      <c r="I20" s="161"/>
      <c r="J20" s="162"/>
    </row>
    <row r="21" spans="1:10" ht="15">
      <c r="A21" s="160" t="s">
        <v>166</v>
      </c>
      <c r="B21" s="160" t="s">
        <v>200</v>
      </c>
      <c r="C21" s="160" t="s">
        <v>201</v>
      </c>
      <c r="D21" s="160" t="s">
        <v>84</v>
      </c>
      <c r="E21" s="160" t="s">
        <v>174</v>
      </c>
      <c r="F21" s="160"/>
      <c r="G21" s="160"/>
      <c r="H21" s="160" t="s">
        <v>166</v>
      </c>
      <c r="I21" s="161"/>
      <c r="J21" s="162"/>
    </row>
    <row r="22" spans="1:10" ht="15">
      <c r="A22" s="160" t="s">
        <v>170</v>
      </c>
      <c r="B22" s="160" t="s">
        <v>202</v>
      </c>
      <c r="C22" s="160" t="s">
        <v>203</v>
      </c>
      <c r="D22" s="160" t="s">
        <v>65</v>
      </c>
      <c r="E22" s="160" t="s">
        <v>170</v>
      </c>
      <c r="F22" s="160"/>
      <c r="G22" s="160"/>
      <c r="H22" s="160" t="s">
        <v>170</v>
      </c>
      <c r="I22" s="161"/>
      <c r="J22" s="162"/>
    </row>
    <row r="23" spans="1:10" ht="15">
      <c r="A23" s="160" t="s">
        <v>174</v>
      </c>
      <c r="B23" s="160" t="s">
        <v>204</v>
      </c>
      <c r="C23" s="160" t="s">
        <v>205</v>
      </c>
      <c r="D23" s="160" t="s">
        <v>206</v>
      </c>
      <c r="E23" s="160" t="s">
        <v>166</v>
      </c>
      <c r="F23" s="160"/>
      <c r="G23" s="160"/>
      <c r="H23" s="160" t="s">
        <v>174</v>
      </c>
      <c r="I23" s="161"/>
      <c r="J23" s="162"/>
    </row>
    <row r="24" spans="1:10" ht="15">
      <c r="A24" s="160" t="s">
        <v>177</v>
      </c>
      <c r="B24" s="160" t="s">
        <v>207</v>
      </c>
      <c r="C24" s="160" t="s">
        <v>148</v>
      </c>
      <c r="D24" s="160" t="s">
        <v>80</v>
      </c>
      <c r="E24" s="160" t="s">
        <v>185</v>
      </c>
      <c r="F24" s="160"/>
      <c r="G24" s="160"/>
      <c r="H24" s="160" t="s">
        <v>177</v>
      </c>
      <c r="I24" s="161"/>
      <c r="J24" s="162"/>
    </row>
    <row r="25" spans="1:10" ht="15">
      <c r="A25" s="163"/>
      <c r="B25" s="163"/>
      <c r="C25" s="164"/>
      <c r="D25" s="164"/>
      <c r="E25" s="164"/>
      <c r="F25" s="164"/>
      <c r="G25" s="164"/>
      <c r="H25" s="164"/>
      <c r="I25" s="165"/>
      <c r="J25" s="165"/>
    </row>
    <row r="26" spans="1:10" ht="15">
      <c r="A26" s="162"/>
      <c r="B26" s="166"/>
      <c r="C26" s="160"/>
      <c r="D26" s="160" t="s">
        <v>178</v>
      </c>
      <c r="E26" s="160" t="s">
        <v>179</v>
      </c>
      <c r="F26" s="160" t="s">
        <v>180</v>
      </c>
      <c r="G26" s="160" t="s">
        <v>181</v>
      </c>
      <c r="H26" s="160" t="s">
        <v>182</v>
      </c>
      <c r="I26" s="160" t="s">
        <v>183</v>
      </c>
      <c r="J26" s="160" t="s">
        <v>52</v>
      </c>
    </row>
    <row r="27" spans="1:10" ht="15">
      <c r="A27" s="162"/>
      <c r="B27" s="166"/>
      <c r="C27" s="160" t="s">
        <v>184</v>
      </c>
      <c r="D27" s="160" t="s">
        <v>191</v>
      </c>
      <c r="E27" s="160" t="s">
        <v>208</v>
      </c>
      <c r="F27" s="160" t="s">
        <v>186</v>
      </c>
      <c r="G27" s="160" t="s">
        <v>186</v>
      </c>
      <c r="H27" s="160"/>
      <c r="I27" s="160" t="s">
        <v>197</v>
      </c>
      <c r="J27" s="160" t="s">
        <v>177</v>
      </c>
    </row>
    <row r="28" spans="1:10" ht="15">
      <c r="A28" s="162"/>
      <c r="B28" s="166"/>
      <c r="C28" s="160" t="s">
        <v>188</v>
      </c>
      <c r="D28" s="160" t="s">
        <v>191</v>
      </c>
      <c r="E28" s="160" t="s">
        <v>191</v>
      </c>
      <c r="F28" s="160" t="s">
        <v>177</v>
      </c>
      <c r="G28" s="160"/>
      <c r="H28" s="160"/>
      <c r="I28" s="160" t="s">
        <v>187</v>
      </c>
      <c r="J28" s="160" t="s">
        <v>174</v>
      </c>
    </row>
    <row r="29" spans="1:10" ht="15">
      <c r="A29" s="162"/>
      <c r="B29" s="166"/>
      <c r="C29" s="160" t="s">
        <v>189</v>
      </c>
      <c r="D29" s="160" t="s">
        <v>193</v>
      </c>
      <c r="E29" s="160" t="s">
        <v>174</v>
      </c>
      <c r="F29" s="160" t="s">
        <v>196</v>
      </c>
      <c r="G29" s="160"/>
      <c r="H29" s="160"/>
      <c r="I29" s="160" t="s">
        <v>187</v>
      </c>
      <c r="J29" s="160" t="s">
        <v>170</v>
      </c>
    </row>
    <row r="30" spans="1:10" ht="15">
      <c r="A30" s="162"/>
      <c r="B30" s="166"/>
      <c r="C30" s="160" t="s">
        <v>190</v>
      </c>
      <c r="D30" s="160" t="s">
        <v>196</v>
      </c>
      <c r="E30" s="160" t="s">
        <v>191</v>
      </c>
      <c r="F30" s="160" t="s">
        <v>177</v>
      </c>
      <c r="G30" s="160"/>
      <c r="H30" s="160"/>
      <c r="I30" s="160" t="s">
        <v>187</v>
      </c>
      <c r="J30" s="160" t="s">
        <v>177</v>
      </c>
    </row>
    <row r="31" spans="1:10" ht="15">
      <c r="A31" s="162"/>
      <c r="B31" s="166"/>
      <c r="C31" s="160" t="s">
        <v>192</v>
      </c>
      <c r="D31" s="160" t="s">
        <v>193</v>
      </c>
      <c r="E31" s="160" t="s">
        <v>196</v>
      </c>
      <c r="F31" s="160" t="s">
        <v>209</v>
      </c>
      <c r="G31" s="160" t="s">
        <v>210</v>
      </c>
      <c r="H31" s="160"/>
      <c r="I31" s="160" t="s">
        <v>197</v>
      </c>
      <c r="J31" s="160" t="s">
        <v>174</v>
      </c>
    </row>
    <row r="32" spans="1:10" ht="15">
      <c r="A32" s="162"/>
      <c r="B32" s="166"/>
      <c r="C32" s="160" t="s">
        <v>198</v>
      </c>
      <c r="D32" s="160" t="s">
        <v>194</v>
      </c>
      <c r="E32" s="160" t="s">
        <v>211</v>
      </c>
      <c r="F32" s="160" t="s">
        <v>193</v>
      </c>
      <c r="G32" s="160" t="s">
        <v>191</v>
      </c>
      <c r="H32" s="160"/>
      <c r="I32" s="160" t="s">
        <v>197</v>
      </c>
      <c r="J32" s="160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F14"/>
  <sheetViews>
    <sheetView zoomScalePageLayoutView="0" workbookViewId="0" topLeftCell="A5">
      <selection activeCell="D17" sqref="D17"/>
    </sheetView>
  </sheetViews>
  <sheetFormatPr defaultColWidth="9.6640625" defaultRowHeight="15"/>
  <cols>
    <col min="1" max="1" width="4.10546875" style="0" customWidth="1"/>
    <col min="2" max="2" width="5.10546875" style="0" customWidth="1"/>
    <col min="3" max="3" width="16.5546875" style="0" customWidth="1"/>
    <col min="4" max="4" width="9.6640625" style="0" customWidth="1"/>
    <col min="5" max="5" width="13.88671875" style="0" customWidth="1"/>
  </cols>
  <sheetData>
    <row r="5" ht="15.75" thickBot="1"/>
    <row r="6" spans="1:6" ht="18">
      <c r="A6" s="146"/>
      <c r="B6" s="147" t="s">
        <v>157</v>
      </c>
      <c r="C6" s="148"/>
      <c r="D6" s="148"/>
      <c r="E6" s="149"/>
      <c r="F6" s="150"/>
    </row>
    <row r="7" spans="1:6" ht="15">
      <c r="A7" s="146"/>
      <c r="B7" s="153" t="s">
        <v>212</v>
      </c>
      <c r="C7" s="152"/>
      <c r="D7" s="152"/>
      <c r="E7" s="154"/>
      <c r="F7" s="150"/>
    </row>
    <row r="8" spans="1:6" ht="15.75" thickBot="1">
      <c r="A8" s="146"/>
      <c r="B8" s="155" t="s">
        <v>213</v>
      </c>
      <c r="C8" s="156"/>
      <c r="D8" s="156"/>
      <c r="E8" s="157"/>
      <c r="F8" s="150"/>
    </row>
    <row r="9" spans="1:6" ht="15">
      <c r="A9" s="158"/>
      <c r="B9" s="159"/>
      <c r="C9" s="159"/>
      <c r="D9" s="159"/>
      <c r="E9" s="168"/>
      <c r="F9" s="151"/>
    </row>
    <row r="10" spans="1:6" ht="15">
      <c r="A10" s="169"/>
      <c r="B10" s="169" t="s">
        <v>160</v>
      </c>
      <c r="C10" s="169" t="s">
        <v>214</v>
      </c>
      <c r="D10" s="169" t="s">
        <v>162</v>
      </c>
      <c r="E10" s="170"/>
      <c r="F10" s="151"/>
    </row>
    <row r="11" spans="1:6" ht="15">
      <c r="A11" s="169" t="s">
        <v>166</v>
      </c>
      <c r="B11" s="169" t="s">
        <v>215</v>
      </c>
      <c r="C11" s="160" t="s">
        <v>168</v>
      </c>
      <c r="D11" s="169" t="s">
        <v>169</v>
      </c>
      <c r="E11" s="160" t="s">
        <v>168</v>
      </c>
      <c r="F11" s="170"/>
    </row>
    <row r="12" spans="1:6" ht="15">
      <c r="A12" s="169" t="s">
        <v>170</v>
      </c>
      <c r="B12" s="169" t="s">
        <v>216</v>
      </c>
      <c r="C12" s="160" t="s">
        <v>203</v>
      </c>
      <c r="D12" s="160" t="s">
        <v>65</v>
      </c>
      <c r="E12" s="171" t="s">
        <v>217</v>
      </c>
      <c r="F12" s="160" t="s">
        <v>168</v>
      </c>
    </row>
    <row r="13" spans="1:6" ht="15">
      <c r="A13" s="169" t="s">
        <v>174</v>
      </c>
      <c r="B13" s="169" t="s">
        <v>218</v>
      </c>
      <c r="C13" s="160" t="s">
        <v>172</v>
      </c>
      <c r="D13" s="160" t="s">
        <v>173</v>
      </c>
      <c r="E13" s="160" t="s">
        <v>201</v>
      </c>
      <c r="F13" s="172" t="s">
        <v>219</v>
      </c>
    </row>
    <row r="14" spans="1:6" ht="15">
      <c r="A14" s="169" t="s">
        <v>177</v>
      </c>
      <c r="B14" s="169" t="s">
        <v>220</v>
      </c>
      <c r="C14" s="160" t="s">
        <v>201</v>
      </c>
      <c r="D14" s="169" t="s">
        <v>84</v>
      </c>
      <c r="E14" s="173" t="s">
        <v>197</v>
      </c>
      <c r="F14" s="15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Roman,Normaali"&amp;A</oddHeader>
    <oddFooter>&amp;C&amp;"Times New Roman,Normaali"Sivu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E20" sqref="E20"/>
    </sheetView>
  </sheetViews>
  <sheetFormatPr defaultColWidth="8.88671875" defaultRowHeight="15"/>
  <cols>
    <col min="1" max="1" width="3.21484375" style="0" customWidth="1"/>
    <col min="2" max="2" width="4.3359375" style="0" customWidth="1"/>
    <col min="3" max="3" width="15.10546875" style="0" customWidth="1"/>
  </cols>
  <sheetData>
    <row r="1" ht="15.75" thickBot="1"/>
    <row r="2" spans="1:10" ht="18">
      <c r="A2" s="146"/>
      <c r="B2" s="147" t="s">
        <v>157</v>
      </c>
      <c r="C2" s="148"/>
      <c r="D2" s="148"/>
      <c r="E2" s="149"/>
      <c r="F2" s="150"/>
      <c r="G2" s="151"/>
      <c r="H2" s="151"/>
      <c r="I2" s="152"/>
      <c r="J2" s="152"/>
    </row>
    <row r="3" spans="1:10" ht="15">
      <c r="A3" s="146"/>
      <c r="B3" s="153" t="s">
        <v>221</v>
      </c>
      <c r="C3" s="152"/>
      <c r="D3" s="152"/>
      <c r="E3" s="154"/>
      <c r="F3" s="150"/>
      <c r="G3" s="151"/>
      <c r="H3" s="151"/>
      <c r="I3" s="152"/>
      <c r="J3" s="152"/>
    </row>
    <row r="4" spans="1:10" ht="15.75" thickBot="1">
      <c r="A4" s="146"/>
      <c r="B4" s="155" t="s">
        <v>159</v>
      </c>
      <c r="C4" s="156"/>
      <c r="D4" s="156"/>
      <c r="E4" s="157"/>
      <c r="F4" s="150"/>
      <c r="G4" s="151"/>
      <c r="H4" s="151"/>
      <c r="I4" s="152"/>
      <c r="J4" s="152"/>
    </row>
    <row r="5" spans="1:10" ht="15">
      <c r="A5" s="158"/>
      <c r="B5" s="159"/>
      <c r="C5" s="159"/>
      <c r="D5" s="159"/>
      <c r="E5" s="159"/>
      <c r="F5" s="158"/>
      <c r="G5" s="158"/>
      <c r="H5" s="158"/>
      <c r="I5" s="152"/>
      <c r="J5" s="152"/>
    </row>
    <row r="6" spans="1:10" ht="15">
      <c r="A6" s="160"/>
      <c r="B6" s="160" t="s">
        <v>160</v>
      </c>
      <c r="C6" s="160" t="s">
        <v>161</v>
      </c>
      <c r="D6" s="160" t="s">
        <v>162</v>
      </c>
      <c r="E6" s="160" t="s">
        <v>163</v>
      </c>
      <c r="F6" s="160" t="s">
        <v>36</v>
      </c>
      <c r="G6" s="160" t="s">
        <v>164</v>
      </c>
      <c r="H6" s="160" t="s">
        <v>165</v>
      </c>
      <c r="I6" s="161"/>
      <c r="J6" s="162"/>
    </row>
    <row r="7" spans="1:10" ht="15">
      <c r="A7" s="160" t="s">
        <v>166</v>
      </c>
      <c r="B7" s="160" t="s">
        <v>185</v>
      </c>
      <c r="C7" s="160" t="s">
        <v>148</v>
      </c>
      <c r="D7" s="160" t="s">
        <v>80</v>
      </c>
      <c r="E7" s="160"/>
      <c r="F7" s="160"/>
      <c r="G7" s="160"/>
      <c r="H7" s="160" t="s">
        <v>170</v>
      </c>
      <c r="I7" s="161"/>
      <c r="J7" s="162"/>
    </row>
    <row r="8" spans="1:10" ht="15">
      <c r="A8" s="160" t="s">
        <v>170</v>
      </c>
      <c r="B8" s="160" t="s">
        <v>185</v>
      </c>
      <c r="C8" s="160" t="s">
        <v>176</v>
      </c>
      <c r="D8" s="160" t="s">
        <v>84</v>
      </c>
      <c r="E8" s="160"/>
      <c r="F8" s="160"/>
      <c r="G8" s="160"/>
      <c r="H8" s="160" t="s">
        <v>174</v>
      </c>
      <c r="I8" s="161"/>
      <c r="J8" s="162"/>
    </row>
    <row r="9" spans="1:10" ht="15">
      <c r="A9" s="160" t="s">
        <v>174</v>
      </c>
      <c r="B9" s="160" t="s">
        <v>185</v>
      </c>
      <c r="C9" s="160" t="s">
        <v>205</v>
      </c>
      <c r="D9" s="160" t="s">
        <v>206</v>
      </c>
      <c r="E9" s="160"/>
      <c r="F9" s="160"/>
      <c r="G9" s="160"/>
      <c r="H9" s="160" t="s">
        <v>166</v>
      </c>
      <c r="I9" s="161"/>
      <c r="J9" s="162"/>
    </row>
    <row r="10" spans="1:10" ht="15">
      <c r="A10" s="163"/>
      <c r="B10" s="163"/>
      <c r="C10" s="164"/>
      <c r="D10" s="164"/>
      <c r="E10" s="164"/>
      <c r="F10" s="164"/>
      <c r="G10" s="164"/>
      <c r="H10" s="164"/>
      <c r="I10" s="165"/>
      <c r="J10" s="165"/>
    </row>
    <row r="11" spans="1:10" ht="15">
      <c r="A11" s="162"/>
      <c r="B11" s="166"/>
      <c r="C11" s="160"/>
      <c r="D11" s="160" t="s">
        <v>178</v>
      </c>
      <c r="E11" s="160" t="s">
        <v>179</v>
      </c>
      <c r="F11" s="160" t="s">
        <v>180</v>
      </c>
      <c r="G11" s="160" t="s">
        <v>181</v>
      </c>
      <c r="H11" s="160" t="s">
        <v>182</v>
      </c>
      <c r="I11" s="160" t="s">
        <v>183</v>
      </c>
      <c r="J11" s="160" t="s">
        <v>52</v>
      </c>
    </row>
    <row r="12" spans="1:10" ht="15">
      <c r="A12" s="162"/>
      <c r="B12" s="166"/>
      <c r="C12" s="160" t="s">
        <v>184</v>
      </c>
      <c r="D12" s="160" t="s">
        <v>222</v>
      </c>
      <c r="E12" s="160" t="s">
        <v>223</v>
      </c>
      <c r="F12" s="160" t="s">
        <v>224</v>
      </c>
      <c r="G12" s="160" t="s">
        <v>225</v>
      </c>
      <c r="H12" s="160"/>
      <c r="I12" s="160" t="s">
        <v>184</v>
      </c>
      <c r="J12" s="160" t="s">
        <v>170</v>
      </c>
    </row>
    <row r="13" spans="1:10" ht="15">
      <c r="A13" s="162"/>
      <c r="B13" s="166"/>
      <c r="C13" s="160" t="s">
        <v>190</v>
      </c>
      <c r="D13" s="160" t="s">
        <v>222</v>
      </c>
      <c r="E13" s="160" t="s">
        <v>225</v>
      </c>
      <c r="F13" s="160" t="s">
        <v>226</v>
      </c>
      <c r="G13" s="160"/>
      <c r="H13" s="160"/>
      <c r="I13" s="160" t="s">
        <v>227</v>
      </c>
      <c r="J13" s="160" t="s">
        <v>166</v>
      </c>
    </row>
    <row r="14" spans="1:10" ht="15">
      <c r="A14" s="162"/>
      <c r="B14" s="166"/>
      <c r="C14" s="160" t="s">
        <v>192</v>
      </c>
      <c r="D14" s="160" t="s">
        <v>228</v>
      </c>
      <c r="E14" s="160" t="s">
        <v>229</v>
      </c>
      <c r="F14" s="160" t="s">
        <v>230</v>
      </c>
      <c r="G14" s="160" t="s">
        <v>228</v>
      </c>
      <c r="H14" s="160" t="s">
        <v>230</v>
      </c>
      <c r="I14" s="160" t="s">
        <v>231</v>
      </c>
      <c r="J14" s="160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Mika</cp:lastModifiedBy>
  <dcterms:created xsi:type="dcterms:W3CDTF">2016-04-25T09:44:10Z</dcterms:created>
  <dcterms:modified xsi:type="dcterms:W3CDTF">2016-04-26T13:26:29Z</dcterms:modified>
  <cp:category/>
  <cp:version/>
  <cp:contentType/>
  <cp:contentStatus/>
</cp:coreProperties>
</file>